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Portfolio to investors and website\December 2018\"/>
    </mc:Choice>
  </mc:AlternateContent>
  <bookViews>
    <workbookView xWindow="0" yWindow="75" windowWidth="28755" windowHeight="12600"/>
  </bookViews>
  <sheets>
    <sheet name="1A" sheetId="1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definedNames>
    <definedName name="_xlnm.Print_Area" localSheetId="0">'1A'!$A$1:$H$42</definedName>
    <definedName name="_xlnm.Print_Area" localSheetId="1">'1B'!$B$1:$H$50</definedName>
    <definedName name="_xlnm.Print_Area" localSheetId="2">'1C'!$B$1:$H$46</definedName>
    <definedName name="_xlnm.Print_Area" localSheetId="3">'2A'!$A$1:$H$47</definedName>
    <definedName name="_xlnm.Print_Area" localSheetId="4">'2B'!$A$1:$H$48</definedName>
    <definedName name="_xlnm.Print_Area" localSheetId="5">'2C'!$A$1:$H$41</definedName>
    <definedName name="_xlnm.Print_Area" localSheetId="6">'3A'!$A$1:$H$49</definedName>
    <definedName name="_xlnm.Print_Area" localSheetId="7">'3B'!$B$1:$H$47</definedName>
  </definedNames>
  <calcPr calcId="152511"/>
</workbook>
</file>

<file path=xl/calcChain.xml><?xml version="1.0" encoding="utf-8"?>
<calcChain xmlns="http://schemas.openxmlformats.org/spreadsheetml/2006/main">
  <c r="H15" i="1" l="1"/>
  <c r="H18" i="1"/>
  <c r="H19" i="1"/>
  <c r="H20" i="1"/>
  <c r="H21" i="1"/>
  <c r="H22" i="1"/>
  <c r="H23" i="1"/>
  <c r="H24" i="1"/>
  <c r="H28" i="1"/>
  <c r="H30" i="1" s="1"/>
  <c r="H32" i="1"/>
  <c r="H34" i="1" s="1"/>
  <c r="H37" i="1"/>
  <c r="H29" i="9"/>
  <c r="H30" i="8"/>
  <c r="H33" i="3"/>
  <c r="H25" i="1" l="1"/>
  <c r="H27" i="9"/>
  <c r="H28" i="9"/>
  <c r="H25" i="9"/>
  <c r="H26" i="9"/>
  <c r="H24" i="9"/>
  <c r="H23" i="9"/>
  <c r="H22" i="9"/>
  <c r="H21" i="9"/>
  <c r="H18" i="9"/>
  <c r="H17" i="9"/>
  <c r="H16" i="9"/>
  <c r="H22" i="7"/>
  <c r="H18" i="7"/>
  <c r="H30" i="5"/>
  <c r="H29" i="5"/>
  <c r="H25" i="5"/>
  <c r="H24" i="5"/>
  <c r="H21" i="5"/>
  <c r="H20" i="5"/>
  <c r="H29" i="4"/>
  <c r="H27" i="4"/>
  <c r="H24" i="4"/>
  <c r="H23" i="4"/>
  <c r="H20" i="4"/>
  <c r="H19" i="4"/>
  <c r="H32" i="3"/>
  <c r="H30" i="3"/>
  <c r="H25" i="3"/>
  <c r="H24" i="3"/>
  <c r="H29" i="8"/>
  <c r="H31" i="8"/>
  <c r="H28" i="8"/>
  <c r="H27" i="8"/>
  <c r="H26" i="8"/>
  <c r="H25" i="8"/>
  <c r="H24" i="8"/>
  <c r="H23" i="8"/>
  <c r="H22" i="8"/>
  <c r="H21" i="8"/>
  <c r="H20" i="8"/>
  <c r="H16" i="8"/>
  <c r="H22" i="3"/>
  <c r="H25" i="7"/>
  <c r="H24" i="7"/>
  <c r="H23" i="7"/>
  <c r="H21" i="7"/>
  <c r="H20" i="7"/>
  <c r="H19" i="7"/>
  <c r="H15" i="7"/>
  <c r="H27" i="3"/>
  <c r="H26" i="5"/>
  <c r="H31" i="5"/>
  <c r="H28" i="5"/>
  <c r="H27" i="5"/>
  <c r="H23" i="5"/>
  <c r="H22" i="5"/>
  <c r="H19" i="5"/>
  <c r="H18" i="5"/>
  <c r="H28" i="4"/>
  <c r="H30" i="4"/>
  <c r="H26" i="4"/>
  <c r="H25" i="4"/>
  <c r="H22" i="4"/>
  <c r="H21" i="4"/>
  <c r="H16" i="4"/>
  <c r="H15" i="4"/>
  <c r="H28" i="3"/>
  <c r="H31" i="3"/>
  <c r="H29" i="3"/>
  <c r="H26" i="3"/>
  <c r="H21" i="3"/>
  <c r="H17" i="3"/>
  <c r="H16" i="3"/>
  <c r="H15" i="3"/>
  <c r="P25" i="1"/>
  <c r="H38" i="1" l="1"/>
  <c r="H39" i="1" s="1"/>
  <c r="H40" i="1" s="1"/>
  <c r="H20" i="3"/>
  <c r="H17" i="8"/>
  <c r="H23" i="3"/>
  <c r="H33" i="9" l="1"/>
  <c r="H35" i="9" s="1"/>
  <c r="H42" i="9"/>
  <c r="H37" i="9"/>
  <c r="H39" i="9" s="1"/>
  <c r="H15" i="9"/>
  <c r="H30" i="9" s="1"/>
  <c r="H43" i="9" l="1"/>
  <c r="H44" i="8"/>
  <c r="H35" i="8"/>
  <c r="H37" i="8" s="1"/>
  <c r="H39" i="8"/>
  <c r="H41" i="8" s="1"/>
  <c r="H45" i="8"/>
  <c r="H15" i="8"/>
  <c r="H32" i="8" s="1"/>
  <c r="H44" i="9"/>
  <c r="H45" i="9" l="1"/>
  <c r="H46" i="8"/>
  <c r="H39" i="6" l="1"/>
  <c r="H40" i="6" s="1"/>
  <c r="H36" i="6"/>
  <c r="H37" i="6" s="1"/>
  <c r="H44" i="6"/>
  <c r="H35" i="5"/>
  <c r="H36" i="5" s="1"/>
  <c r="H42" i="5"/>
  <c r="H38" i="5"/>
  <c r="H39" i="5" s="1"/>
  <c r="H14" i="7"/>
  <c r="H47" i="8"/>
  <c r="H45" i="3"/>
  <c r="H46" i="3"/>
  <c r="H41" i="3"/>
  <c r="H42" i="3" s="1"/>
  <c r="H37" i="3"/>
  <c r="H39" i="3" s="1"/>
  <c r="H14" i="3"/>
  <c r="H34" i="3" s="1"/>
  <c r="H47" i="3" l="1"/>
  <c r="H48" i="3" s="1"/>
  <c r="H32" i="7"/>
  <c r="H33" i="7" s="1"/>
  <c r="H29" i="7"/>
  <c r="H30" i="7" s="1"/>
  <c r="H36" i="7"/>
  <c r="H37" i="7"/>
  <c r="H37" i="4"/>
  <c r="H38" i="4" s="1"/>
  <c r="H42" i="4"/>
  <c r="H34" i="4"/>
  <c r="H35" i="4" s="1"/>
  <c r="H41" i="4"/>
  <c r="H14" i="4"/>
  <c r="H31" i="4" s="1"/>
  <c r="H43" i="4" l="1"/>
  <c r="H44" i="4" s="1"/>
  <c r="H26" i="7"/>
  <c r="H38" i="7"/>
  <c r="H39" i="7" l="1"/>
  <c r="H15" i="5" l="1"/>
  <c r="H32" i="5" s="1"/>
  <c r="H43" i="5" l="1"/>
  <c r="H44" i="5" s="1"/>
  <c r="H45" i="5" s="1"/>
  <c r="H29" i="6" l="1"/>
  <c r="H23" i="6"/>
  <c r="H18" i="6"/>
  <c r="H31" i="6"/>
  <c r="H21" i="6"/>
  <c r="H32" i="6"/>
  <c r="H15" i="6"/>
  <c r="H19" i="6" l="1"/>
  <c r="H28" i="6"/>
  <c r="H26" i="6"/>
  <c r="H27" i="6"/>
  <c r="H24" i="6"/>
  <c r="H30" i="6"/>
  <c r="H22" i="6"/>
  <c r="H25" i="6"/>
  <c r="H20" i="6"/>
  <c r="H14" i="6"/>
  <c r="H33" i="6" l="1"/>
  <c r="H43" i="6" l="1"/>
  <c r="H45" i="6" s="1"/>
  <c r="H46" i="6" s="1"/>
</calcChain>
</file>

<file path=xl/sharedStrings.xml><?xml version="1.0" encoding="utf-8"?>
<sst xmlns="http://schemas.openxmlformats.org/spreadsheetml/2006/main" count="652" uniqueCount="192">
  <si>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</si>
  <si>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</si>
  <si>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</si>
  <si>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</si>
  <si>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</si>
  <si>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</si>
  <si>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</si>
  <si>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</si>
  <si>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</si>
  <si>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</si>
  <si>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</si>
  <si>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</si>
  <si>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</si>
  <si>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</si>
  <si>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</si>
  <si>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</si>
  <si>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</si>
  <si>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</si>
  <si>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</si>
  <si>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</si>
  <si>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</si>
  <si>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</si>
  <si>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</si>
  <si>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</si>
  <si>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INE437M07034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</si>
  <si>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</si>
  <si>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</si>
  <si>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</si>
  <si>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</si>
  <si>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</si>
  <si>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</si>
  <si>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</si>
  <si>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</si>
  <si>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</si>
  <si>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</si>
  <si>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</si>
  <si>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</si>
  <si>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</si>
  <si>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</si>
  <si>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</si>
  <si>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</si>
  <si>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</si>
  <si>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IL&amp;FS  Infrastructure Debt Fund Series 1BBhilwara Green Energy Limited</t>
  </si>
  <si>
    <t>INE030N07027</t>
  </si>
  <si>
    <t>INE434K07027</t>
  </si>
  <si>
    <t>IL&amp;FS  Infrastructure Debt Fund Series 1BBhilangana Hydro Power Limited</t>
  </si>
  <si>
    <t>IL&amp;FS  Infrastructure Debt Fund Series 1BAD Hydro Power Limited</t>
  </si>
  <si>
    <t>INE572H07020</t>
  </si>
  <si>
    <t>IL&amp;FS  Infrastructure Debt Fund Series 1BBG Wind Power Limited</t>
  </si>
  <si>
    <t>INE131S07022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</si>
  <si>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</si>
  <si>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</si>
  <si>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</si>
  <si>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1BAMRI Hospitals Limited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</si>
  <si>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</si>
  <si>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</si>
  <si>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</si>
  <si>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</si>
  <si>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</si>
  <si>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</si>
  <si>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</si>
  <si>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</si>
  <si>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</si>
  <si>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</si>
  <si>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</si>
  <si>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</si>
  <si>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</si>
  <si>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</si>
  <si>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</si>
  <si>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</si>
  <si>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INE572H07038</t>
  </si>
  <si>
    <t>INE437M07059</t>
  </si>
  <si>
    <t>INE086A07141</t>
  </si>
  <si>
    <t>IL&amp;FS  Infrastructure Debt Fund Series 2A</t>
  </si>
  <si>
    <t>INE882W07014</t>
  </si>
  <si>
    <t>INE882W07022</t>
  </si>
  <si>
    <t>INE311I07088</t>
  </si>
  <si>
    <t>INE311I07096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</si>
  <si>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</si>
  <si>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</si>
  <si>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</si>
  <si>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</si>
  <si>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</si>
  <si>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</si>
  <si>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</si>
  <si>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</si>
  <si>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 xml:space="preserve">Collateralised Borrowing &amp; Lending Obligation </t>
  </si>
  <si>
    <t>IL&amp;FS  Infrastructure Debt Fund Series 3A</t>
  </si>
  <si>
    <t>INE437M07067</t>
  </si>
  <si>
    <t>IL&amp;FS  Infrastructure Debt Fund Series 3B</t>
  </si>
  <si>
    <t>INE117N07022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</si>
  <si>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</si>
  <si>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</si>
  <si>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</si>
  <si>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</si>
  <si>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</si>
  <si>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</si>
  <si>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INE076M07014</t>
  </si>
  <si>
    <t>Applied For</t>
  </si>
  <si>
    <t>Monthly  Portfolio statement as on December 31, 2018</t>
  </si>
  <si>
    <t>ICRA C-</t>
  </si>
  <si>
    <t>Unrated</t>
  </si>
  <si>
    <t>ICRA BBB+</t>
  </si>
  <si>
    <t>CARE A</t>
  </si>
  <si>
    <t>CARE A- (SO)</t>
  </si>
  <si>
    <t>IL&amp;FS  Infrastructure Debt Fund Series 1AIl&amp;Fs Wind Energy Limited</t>
  </si>
  <si>
    <t>IL&amp;FS  Infrastructure Debt Fund Series 1ADebt Instrument-Privately Placed-Unlisted</t>
  </si>
  <si>
    <t>IL&amp;FS  Infrastructure Debt Fund Series 1ADB Power (Madhya Pradesh) Limited</t>
  </si>
  <si>
    <t>IL&amp;FS  Infrastructure Debt Fund Series 1AClean Max Enviro Energy Solutions Private Limited</t>
  </si>
  <si>
    <t>IL&amp;FS  Infrastructure Debt Fund Series 1AAbhitech Developers Private Limited</t>
  </si>
  <si>
    <t>IL&amp;FS  Infrastructure Debt Fund Series 1AGhv Hospitality (India) Private Limited</t>
  </si>
  <si>
    <t>IL&amp;FS  Infrastructure Debt Fund Series 1ABhilangana Hydro Power Limited</t>
  </si>
  <si>
    <t>IL&amp;FS  Infrastructure Debt Fund Series 1AAmri Hospital Limited</t>
  </si>
  <si>
    <t>ICRA BB+ (SO)</t>
  </si>
  <si>
    <t>ICRA BBB</t>
  </si>
  <si>
    <t>IND A(SO)</t>
  </si>
  <si>
    <t>CARE BBB-</t>
  </si>
  <si>
    <t>CRISIL (AA-)</t>
  </si>
  <si>
    <t>IL&amp;FS  Infrastructure Debt Fund Series 1CIl &amp; Fs Solar Power Limited</t>
  </si>
  <si>
    <t>IL&amp;FS  Infrastructure Debt Fund Series 1CBhilwara Green Energy Limited</t>
  </si>
  <si>
    <t>IL&amp;FS  Infrastructure Debt Fund Series 1CIl&amp;Fs Wind Energy Limited</t>
  </si>
  <si>
    <t>IL&amp;FS  Infrastructure Debt Fund Series 1CDebt Instrument-Privately Placed-Unlisted</t>
  </si>
  <si>
    <t>CARE BBB+</t>
  </si>
  <si>
    <t>IL&amp;FS  Infrastructure Debt Fund Series 1CBabcock Borsing Limited</t>
  </si>
  <si>
    <t>IL&amp;FS  Infrastructure Debt Fund Series 1C Ad Hydro Power Ltd</t>
  </si>
  <si>
    <t>IL&amp;FS  Infrastructure Debt Fund Series 1CWilliamson Magor &amp; Co. Limited</t>
  </si>
  <si>
    <t>IL&amp;FS  Infrastructure Debt Fund Series 1CGhv Hospitality (India) Private Limited</t>
  </si>
  <si>
    <t>IL&amp;FS  Infrastructure Debt Fund Series 1CBhilangana Hydro Power Limited</t>
  </si>
  <si>
    <t>IL&amp;FS  Infrastructure Debt Fund Series 1CAmri Hospital Limited</t>
  </si>
  <si>
    <t>IL&amp;FS  Infrastructure Debt Fund Series 1CElectrolsteel Casting Ltd</t>
  </si>
  <si>
    <t>BWR A+</t>
  </si>
  <si>
    <t>IL&amp;FS  Infrastructure Debt Fund Series 2AIl&amp;Fs Wind Energy Limited</t>
  </si>
  <si>
    <t>IL&amp;FS  Infrastructure Debt Fund Series 2ADebt Instrument-Privately Placed-Unlisted</t>
  </si>
  <si>
    <t>IL&amp;FS  Infrastructure Debt Fund Series 2A Tanglin Developments Limited</t>
  </si>
  <si>
    <t>BWR A+ (SO)</t>
  </si>
  <si>
    <t>IL&amp;FS  Infrastructure Debt Fund Series 2AGhv Hospitality (India) Private Limited</t>
  </si>
  <si>
    <t>IL&amp;FS  Infrastructure Debt Fund Series 2ATanglin Developments Limited</t>
  </si>
  <si>
    <t>IL&amp;FS  Infrastructure Debt Fund Series 2AKanchanjunga Power Company Private Limited</t>
  </si>
  <si>
    <t>IL&amp;FS  Infrastructure Debt Fund Series 2AJanaadhar (India) Private Limited</t>
  </si>
  <si>
    <t>ICRA BBB -</t>
  </si>
  <si>
    <t>IL&amp;FS  Infrastructure Debt Fund Series 2AKaynes Technology India Private Limited</t>
  </si>
  <si>
    <t>CRISIL BBB -</t>
  </si>
  <si>
    <t>IL&amp;FS  Infrastructure Debt Fund Series 2ABhilangana Hydro Power Limited</t>
  </si>
  <si>
    <t>IL&amp;FS  Infrastructure Debt Fund Series 2BIl&amp;Fs Wind Energy Limited</t>
  </si>
  <si>
    <t>IL&amp;FS  Infrastructure Debt Fund Series 2BIl &amp; Fs Solar Power Limited</t>
  </si>
  <si>
    <t>IL&amp;FS  Infrastructure Debt Fund Series 2BDebt Instrument-Privately Placed-Unlisted</t>
  </si>
  <si>
    <t>IL&amp;FS  Infrastructure Debt Fund Series 2BTime Technoplast Limited</t>
  </si>
  <si>
    <t>IL&amp;FS  Infrastructure Debt Fund Series 2BTanglin Developments Limited</t>
  </si>
  <si>
    <t>IL&amp;FS  Infrastructure Debt Fund Series 2B Electrolsteel Casting Ltd</t>
  </si>
  <si>
    <t>IL&amp;FS  Infrastructure Debt Fund Series 2BGhv Hospitality (India) Private Limited</t>
  </si>
  <si>
    <t>IL&amp;FS  Infrastructure Debt Fund Series 2BKaynes Technology India Private Limited</t>
  </si>
  <si>
    <t>IL&amp;FS  Infrastructure Debt Fund Series 2BAmri Hospital Limited</t>
  </si>
  <si>
    <t>IL&amp;FS  Infrastructure Debt Fund Series 2BBabcock Borsing Limited</t>
  </si>
  <si>
    <t>IL&amp;FS  Infrastructure Debt Fund Series 2BJanaadhar (India) Private Limited</t>
  </si>
  <si>
    <t>IL&amp;FS  Infrastructure Debt Fund Series 2BBhilangana Hydro Power Limited</t>
  </si>
  <si>
    <t>IL&amp;FS  Infrastructure Debt Fund Series 2BKanchanjunga Power Company Private Limited</t>
  </si>
  <si>
    <t>IL&amp;FS  Infrastructure Debt Fund Series 2CIl &amp; Fs Solar Power Limited</t>
  </si>
  <si>
    <t>IL&amp;FS  Infrastructure Debt Fund Series 2CIl&amp;Fs Wind Energy Limited</t>
  </si>
  <si>
    <t>IL&amp;FS  Infrastructure Debt Fund Series 2CDebt Instrument-Privately Placed-Unlisted</t>
  </si>
  <si>
    <t>IL&amp;FS  Infrastructure Debt Fund Series 2CAmri Hospital Limited</t>
  </si>
  <si>
    <t>IL&amp;FS  Infrastructure Debt Fund Series 2CKanchanjunga Power Company Private Limited</t>
  </si>
  <si>
    <t>IL&amp;FS  Infrastructure Debt Fund Series 2CBabcock Borsing Limited</t>
  </si>
  <si>
    <t>IL&amp;FS  Infrastructure Debt Fund Series 2CBhilangana Hydro Power Limited</t>
  </si>
  <si>
    <t>IL&amp;FS  Infrastructure Debt Fund Series 2CWilliamson Magor &amp; Co. Limited</t>
  </si>
  <si>
    <t>IL&amp;FS  Infrastructure Debt Fund Series 2CTime Technoplast Limited</t>
  </si>
  <si>
    <t>IL&amp;FS  Infrastructure Debt Fund Series 3AIl &amp; Fs Solar Power Limited</t>
  </si>
  <si>
    <t>IL&amp;FS  Infrastructure Debt Fund Series 3ABhilwara Green Energy Limited</t>
  </si>
  <si>
    <t>IL&amp;FS  Infrastructure Debt Fund Series 3AIl&amp;Fs Wind Energy Limited</t>
  </si>
  <si>
    <t>IL&amp;FS  Infrastructure Debt Fund Series 3ADebt Instrument-Privately Placed-Unlisted</t>
  </si>
  <si>
    <t>IL&amp;FS  Infrastructure Debt Fund Series 3AAd Hydro Power Ltd</t>
  </si>
  <si>
    <t>IL&amp;FS  Infrastructure Debt Fund Series 3AAmri Hospital Limited</t>
  </si>
  <si>
    <t>IL&amp;FS  Infrastructure Debt Fund Series 3ABabcock Borsing Limited</t>
  </si>
  <si>
    <t>IL&amp;FS  Infrastructure Debt Fund Series 3ABhilangana Hydro Power Limited</t>
  </si>
  <si>
    <t>IL&amp;FS  Infrastructure Debt Fund Series 3ATanglin Developments Limited</t>
  </si>
  <si>
    <t>IL&amp;FS  Infrastructure Debt Fund Series 3AClean Max Enviro Energy Solutions Private Limited</t>
  </si>
  <si>
    <t>IL&amp;FS  Infrastructure Debt Fund Series 3AKaynes Technology India Private Limited</t>
  </si>
  <si>
    <t>IL&amp;FS  Infrastructure Debt Fund Series 3BBhilwara Green Energy Limited</t>
  </si>
  <si>
    <t>IL&amp;FS  Infrastructure Debt Fund Series 3BIl &amp; Fs Solar Power Limited</t>
  </si>
  <si>
    <t>IL&amp;FS  Infrastructure Debt Fund Series 3BIl&amp;Fs Wind Energy Limited</t>
  </si>
  <si>
    <t>IL&amp;FS  Infrastructure Debt Fund Series 3BDebt Instrument-Privately Placed-Unlisted</t>
  </si>
  <si>
    <t>IL&amp;FS  Infrastructure Debt Fund Series 3BAmri Hospital Limited</t>
  </si>
  <si>
    <t>IL&amp;FS  Infrastructure Debt Fund Series 3BKanchanjunga Power Company Private Limited</t>
  </si>
  <si>
    <t>IL&amp;FS  Infrastructure Debt Fund Series 3BBg Wind Power Limited</t>
  </si>
  <si>
    <t>IL&amp;FS  Infrastructure Debt Fund Series 3BBhilangana Hydro Power Limited</t>
  </si>
  <si>
    <t>IL&amp;FS  Infrastructure Debt Fund Series 3BClean Max Enviro Energy Solutions Private Limited</t>
  </si>
  <si>
    <t>IL&amp;FS  Infrastructure Debt Fund Series 3BTanglin Developments Limited</t>
  </si>
  <si>
    <t>IL&amp;FS Wind Energy Limited</t>
  </si>
  <si>
    <t>GHV Hospitality (India) Private Limited</t>
  </si>
  <si>
    <t>AMRI Hospital Limited</t>
  </si>
  <si>
    <t>IL&amp;FS Solar Power Limited</t>
  </si>
  <si>
    <t>AD Hydro Power Ltd</t>
  </si>
  <si>
    <t>BG Wind Power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</si>
</sst>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7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4" applyNumberFormat="0" applyAlignment="0" applyProtection="0"/>
    <xf numFmtId="0" fontId="15" fillId="7" borderId="7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4" applyNumberFormat="0" applyAlignment="0" applyProtection="0"/>
    <xf numFmtId="0" fontId="22" fillId="0" borderId="6" applyNumberFormat="0" applyFill="0" applyAlignment="0" applyProtection="0"/>
    <xf numFmtId="0" fontId="23" fillId="4" borderId="0" applyNumberFormat="0" applyBorder="0" applyAlignment="0" applyProtection="0"/>
    <xf numFmtId="0" fontId="1" fillId="0" borderId="0"/>
    <xf numFmtId="0" fontId="11" fillId="0" borderId="0"/>
    <xf numFmtId="0" fontId="11" fillId="8" borderId="8" applyNumberFormat="0" applyFont="0" applyAlignment="0" applyProtection="0"/>
    <xf numFmtId="0" fontId="24" fillId="6" borderId="5" applyNumberFormat="0" applyAlignment="0" applyProtection="0"/>
    <xf numFmtId="9" fontId="1" fillId="0" borderId="0" applyFon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76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0" fontId="8" fillId="0" borderId="0" xfId="0" applyFont="1" applyFill="1" applyBorder="1"/>
    <xf numFmtId="164" fontId="9" fillId="0" borderId="0" xfId="1" applyFont="1" applyFill="1" applyBorder="1"/>
    <xf numFmtId="0" fontId="9" fillId="34" borderId="0" xfId="0" applyFont="1" applyFill="1" applyBorder="1"/>
    <xf numFmtId="39" fontId="9" fillId="34" borderId="0" xfId="0" applyNumberFormat="1" applyFont="1" applyFill="1" applyBorder="1"/>
    <xf numFmtId="10" fontId="9" fillId="34" borderId="0" xfId="0" applyNumberFormat="1" applyFont="1" applyFill="1" applyBorder="1"/>
    <xf numFmtId="0" fontId="9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9" fillId="0" borderId="0" xfId="0" applyNumberFormat="1" applyFont="1" applyFill="1" applyBorder="1"/>
    <xf numFmtId="10" fontId="9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9" fillId="34" borderId="0" xfId="1" applyNumberFormat="1" applyFont="1" applyFill="1" applyBorder="1"/>
    <xf numFmtId="10" fontId="9" fillId="34" borderId="14" xfId="1" applyNumberFormat="1" applyFont="1" applyFill="1" applyBorder="1"/>
    <xf numFmtId="10" fontId="9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39" fontId="2" fillId="0" borderId="0" xfId="0" applyNumberFormat="1" applyFont="1" applyFill="1" applyBorder="1" applyAlignment="1"/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9" fillId="0" borderId="0" xfId="0" applyFont="1" applyFill="1" applyBorder="1" applyAlignment="1">
      <alignment horizontal="left" vertical="top"/>
    </xf>
    <xf numFmtId="10" fontId="9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9" fillId="35" borderId="0" xfId="0" applyFont="1" applyFill="1" applyBorder="1"/>
    <xf numFmtId="39" fontId="9" fillId="35" borderId="0" xfId="0" applyNumberFormat="1" applyFont="1" applyFill="1" applyBorder="1"/>
    <xf numFmtId="10" fontId="9" fillId="35" borderId="14" xfId="2" applyNumberFormat="1" applyFont="1" applyFill="1" applyBorder="1"/>
    <xf numFmtId="4" fontId="9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9" fillId="34" borderId="0" xfId="1" applyFont="1" applyFill="1" applyBorder="1"/>
    <xf numFmtId="10" fontId="9" fillId="34" borderId="14" xfId="0" applyNumberFormat="1" applyFont="1" applyFill="1" applyBorder="1" applyAlignment="1">
      <alignment horizontal="right"/>
    </xf>
    <xf numFmtId="10" fontId="9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9" fillId="0" borderId="0" xfId="0" applyFont="1" applyBorder="1" applyAlignment="1">
      <alignment horizontal="left" vertical="top"/>
    </xf>
    <xf numFmtId="10" fontId="9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9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9" fillId="34" borderId="14" xfId="46" applyNumberFormat="1" applyFont="1" applyFill="1" applyBorder="1"/>
    <xf numFmtId="167" fontId="2" fillId="0" borderId="0" xfId="0" applyNumberFormat="1" applyFont="1" applyBorder="1"/>
    <xf numFmtId="9" fontId="9" fillId="0" borderId="14" xfId="46" applyFont="1" applyFill="1" applyBorder="1"/>
    <xf numFmtId="164" fontId="2" fillId="0" borderId="0" xfId="32" applyFont="1" applyFill="1" applyBorder="1"/>
    <xf numFmtId="10" fontId="9" fillId="0" borderId="0" xfId="46" applyNumberFormat="1" applyFont="1" applyFill="1" applyBorder="1" applyAlignment="1">
      <alignment horizontal="left" vertical="top"/>
    </xf>
    <xf numFmtId="164" fontId="9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9" fillId="0" borderId="0" xfId="0" applyNumberFormat="1" applyFont="1" applyFill="1" applyBorder="1" applyAlignment="1">
      <alignment vertical="top"/>
    </xf>
    <xf numFmtId="10" fontId="9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9" fillId="34" borderId="0" xfId="0" applyFont="1" applyFill="1" applyBorder="1" applyAlignment="1">
      <alignment vertical="top"/>
    </xf>
    <xf numFmtId="164" fontId="9" fillId="34" borderId="0" xfId="32" applyFont="1" applyFill="1" applyBorder="1" applyAlignment="1">
      <alignment vertical="top"/>
    </xf>
    <xf numFmtId="10" fontId="9" fillId="34" borderId="14" xfId="46" applyNumberFormat="1" applyFont="1" applyFill="1" applyBorder="1" applyAlignment="1">
      <alignment vertical="top"/>
    </xf>
    <xf numFmtId="10" fontId="9" fillId="34" borderId="14" xfId="32" applyNumberFormat="1" applyFont="1" applyFill="1" applyBorder="1" applyAlignment="1">
      <alignment vertical="top"/>
    </xf>
    <xf numFmtId="39" fontId="9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9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9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9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9" fillId="34" borderId="14" xfId="32" applyNumberFormat="1" applyFont="1" applyFill="1" applyBorder="1"/>
    <xf numFmtId="164" fontId="9" fillId="0" borderId="0" xfId="32" applyFont="1" applyFill="1" applyBorder="1"/>
    <xf numFmtId="10" fontId="9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2781300</xdr:colOff>
      <xdr:row>0</xdr:row>
      <xdr:rowOff>0</xdr:rowOff>
    </xdr:from>
    <xdr:to>
      <xdr:col>5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5"/>
  <sheetViews>
    <sheetView tabSelected="1" view="pageBreakPreview" topLeftCell="B10" zoomScale="87" zoomScaleNormal="85" zoomScaleSheetLayoutView="87" workbookViewId="0">
      <selection activeCell="C24" sqref="C24"/>
    </sheetView>
  </sheetViews>
  <sheetFormatPr defaultRowHeight="15.75" x14ac:dyDescent="0.25"/>
  <cols>
    <col min="1" max="1" width="20.5703125" style="1" hidden="1" customWidth="1"/>
    <col min="2" max="2" width="7.5703125" style="1" customWidth="1"/>
    <col min="3" max="3" width="58.7109375" style="1" customWidth="1"/>
    <col min="4" max="4" width="20" style="1" bestFit="1" customWidth="1"/>
    <col min="5" max="5" width="16.42578125" style="1" customWidth="1"/>
    <col min="6" max="6" width="18.42578125" style="2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3" hidden="1" customWidth="1"/>
    <col min="12" max="12" width="15.7109375" style="1" customWidth="1"/>
    <col min="13" max="13" width="25.7109375" style="1" bestFit="1" customWidth="1"/>
    <col min="14" max="14" width="12.42578125" style="1" bestFit="1" customWidth="1"/>
    <col min="15" max="15" width="9.42578125" style="1" bestFit="1" customWidth="1"/>
    <col min="16" max="16" width="9.28515625" style="1" bestFit="1" customWidth="1"/>
    <col min="17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6" t="s">
        <v>1</v>
      </c>
      <c r="C7" s="157"/>
      <c r="D7" s="157"/>
      <c r="E7" s="157"/>
      <c r="F7" s="157"/>
      <c r="G7" s="157"/>
      <c r="H7" s="158"/>
      <c r="I7" s="1"/>
      <c r="K7" s="5"/>
      <c r="L7" s="1"/>
    </row>
    <row r="8" spans="1:12" s="4" customFormat="1" ht="15.75" customHeight="1" x14ac:dyDescent="0.25">
      <c r="B8" s="159" t="s">
        <v>99</v>
      </c>
      <c r="C8" s="160"/>
      <c r="D8" s="160"/>
      <c r="E8" s="160"/>
      <c r="F8" s="160"/>
      <c r="G8" s="160"/>
      <c r="H8" s="161"/>
      <c r="I8" s="1"/>
      <c r="K8" s="5"/>
      <c r="L8" s="1"/>
    </row>
    <row r="9" spans="1:12" x14ac:dyDescent="0.25">
      <c r="B9" s="162"/>
      <c r="C9" s="163"/>
      <c r="D9" s="163"/>
      <c r="E9" s="163"/>
      <c r="F9" s="163"/>
      <c r="G9" s="163"/>
      <c r="H9" s="164"/>
    </row>
    <row r="10" spans="1:12" x14ac:dyDescent="0.25">
      <c r="B10" s="6"/>
      <c r="C10" s="7"/>
      <c r="D10" s="8"/>
      <c r="E10" s="8"/>
      <c r="F10" s="9"/>
      <c r="G10" s="10"/>
      <c r="H10" s="11"/>
    </row>
    <row r="11" spans="1:12" s="4" customFormat="1" x14ac:dyDescent="0.25">
      <c r="B11" s="165" t="s">
        <v>2</v>
      </c>
      <c r="C11" s="166" t="s">
        <v>3</v>
      </c>
      <c r="D11" s="166" t="s">
        <v>4</v>
      </c>
      <c r="E11" s="12" t="s">
        <v>5</v>
      </c>
      <c r="F11" s="166" t="s">
        <v>6</v>
      </c>
      <c r="G11" s="13" t="s">
        <v>7</v>
      </c>
      <c r="H11" s="167" t="s">
        <v>8</v>
      </c>
      <c r="I11" s="14"/>
      <c r="J11" s="15"/>
      <c r="K11" s="5"/>
      <c r="L11" s="14"/>
    </row>
    <row r="12" spans="1:12" x14ac:dyDescent="0.25">
      <c r="B12" s="165"/>
      <c r="C12" s="166"/>
      <c r="D12" s="166"/>
      <c r="E12" s="12"/>
      <c r="F12" s="166"/>
      <c r="G12" s="13" t="s">
        <v>9</v>
      </c>
      <c r="H12" s="167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">
        <v>105</v>
      </c>
      <c r="B15" s="16">
        <v>1</v>
      </c>
      <c r="C15" s="1" t="s">
        <v>186</v>
      </c>
      <c r="D15" s="20" t="s">
        <v>100</v>
      </c>
      <c r="E15" s="1" t="s">
        <v>11</v>
      </c>
      <c r="F15" s="2">
        <v>715</v>
      </c>
      <c r="G15" s="17">
        <v>9337.4301699999996</v>
      </c>
      <c r="H15" s="18">
        <f>+G15/$G$40</f>
        <v>0.23330366817966247</v>
      </c>
      <c r="L15" s="21"/>
    </row>
    <row r="16" spans="1:12" x14ac:dyDescent="0.25">
      <c r="A16" s="1" t="s">
        <v>1</v>
      </c>
      <c r="B16" s="16"/>
      <c r="G16" s="17"/>
      <c r="H16" s="18"/>
      <c r="L16" s="21"/>
    </row>
    <row r="17" spans="1:16" x14ac:dyDescent="0.25">
      <c r="A17" s="1" t="s">
        <v>106</v>
      </c>
      <c r="B17" s="16"/>
      <c r="C17" s="19" t="s">
        <v>13</v>
      </c>
      <c r="G17" s="17"/>
      <c r="H17" s="18"/>
      <c r="L17" s="21"/>
    </row>
    <row r="18" spans="1:16" x14ac:dyDescent="0.25">
      <c r="A18" s="1" t="s">
        <v>107</v>
      </c>
      <c r="B18" s="16">
        <v>3</v>
      </c>
      <c r="C18" s="23" t="s">
        <v>26</v>
      </c>
      <c r="D18" s="20" t="s">
        <v>101</v>
      </c>
      <c r="E18" s="1" t="s">
        <v>97</v>
      </c>
      <c r="F18" s="2">
        <v>1003</v>
      </c>
      <c r="G18" s="17">
        <v>10234.92123</v>
      </c>
      <c r="H18" s="18">
        <f t="shared" ref="H18:H24" si="0">+G18/$G$40</f>
        <v>0.25572824888808809</v>
      </c>
      <c r="L18" s="21"/>
    </row>
    <row r="19" spans="1:16" x14ac:dyDescent="0.25">
      <c r="A19" s="1" t="s">
        <v>108</v>
      </c>
      <c r="B19" s="16">
        <v>4</v>
      </c>
      <c r="C19" s="1" t="s">
        <v>14</v>
      </c>
      <c r="D19" s="20" t="s">
        <v>102</v>
      </c>
      <c r="E19" s="1" t="s">
        <v>15</v>
      </c>
      <c r="F19" s="2">
        <v>574</v>
      </c>
      <c r="G19" s="17">
        <v>5739.9999900000003</v>
      </c>
      <c r="H19" s="18">
        <f t="shared" si="0"/>
        <v>0.1434188024581742</v>
      </c>
      <c r="L19" s="21"/>
    </row>
    <row r="20" spans="1:16" x14ac:dyDescent="0.25">
      <c r="A20" s="1" t="s">
        <v>109</v>
      </c>
      <c r="B20" s="16">
        <v>5</v>
      </c>
      <c r="C20" s="1" t="s">
        <v>21</v>
      </c>
      <c r="D20" s="20" t="s">
        <v>101</v>
      </c>
      <c r="E20" s="1" t="s">
        <v>22</v>
      </c>
      <c r="F20" s="2">
        <v>481900</v>
      </c>
      <c r="G20" s="17">
        <v>4819</v>
      </c>
      <c r="H20" s="18">
        <f t="shared" si="0"/>
        <v>0.12040683105400868</v>
      </c>
      <c r="L20" s="21"/>
    </row>
    <row r="21" spans="1:16" x14ac:dyDescent="0.25">
      <c r="A21" s="1" t="s">
        <v>110</v>
      </c>
      <c r="B21" s="16">
        <v>6</v>
      </c>
      <c r="C21" s="1" t="s">
        <v>187</v>
      </c>
      <c r="D21" s="20" t="s">
        <v>101</v>
      </c>
      <c r="E21" s="1" t="s">
        <v>23</v>
      </c>
      <c r="F21" s="2">
        <v>180</v>
      </c>
      <c r="G21" s="17">
        <v>1853.83753</v>
      </c>
      <c r="H21" s="18">
        <f t="shared" si="0"/>
        <v>4.6319714105891419E-2</v>
      </c>
      <c r="L21" s="21"/>
    </row>
    <row r="22" spans="1:16" x14ac:dyDescent="0.25">
      <c r="A22" s="1" t="s">
        <v>111</v>
      </c>
      <c r="B22" s="16">
        <v>7</v>
      </c>
      <c r="C22" s="1" t="s">
        <v>16</v>
      </c>
      <c r="D22" s="20" t="s">
        <v>103</v>
      </c>
      <c r="E22" s="1" t="s">
        <v>17</v>
      </c>
      <c r="F22" s="2">
        <v>70</v>
      </c>
      <c r="G22" s="17">
        <v>700</v>
      </c>
      <c r="H22" s="18">
        <f t="shared" si="0"/>
        <v>1.7490097891223504E-2</v>
      </c>
      <c r="L22" s="21"/>
    </row>
    <row r="23" spans="1:16" x14ac:dyDescent="0.25">
      <c r="A23" s="1" t="s">
        <v>112</v>
      </c>
      <c r="B23" s="16">
        <v>8</v>
      </c>
      <c r="C23" s="1" t="s">
        <v>188</v>
      </c>
      <c r="D23" s="20" t="s">
        <v>104</v>
      </c>
      <c r="E23" s="1" t="s">
        <v>24</v>
      </c>
      <c r="F23" s="2">
        <v>175</v>
      </c>
      <c r="G23" s="17">
        <v>253.34373500000001</v>
      </c>
      <c r="H23" s="18">
        <f t="shared" si="0"/>
        <v>6.3300096075402665E-3</v>
      </c>
      <c r="L23" s="21"/>
    </row>
    <row r="24" spans="1:16" x14ac:dyDescent="0.25">
      <c r="A24" s="1" t="s">
        <v>111</v>
      </c>
      <c r="B24" s="16">
        <v>9</v>
      </c>
      <c r="C24" s="1" t="s">
        <v>16</v>
      </c>
      <c r="D24" s="20" t="s">
        <v>103</v>
      </c>
      <c r="E24" s="1" t="s">
        <v>19</v>
      </c>
      <c r="F24" s="2">
        <v>21</v>
      </c>
      <c r="G24" s="17">
        <v>210</v>
      </c>
      <c r="H24" s="18">
        <f t="shared" si="0"/>
        <v>5.247029367367052E-3</v>
      </c>
      <c r="L24" s="21"/>
    </row>
    <row r="25" spans="1:16" s="4" customFormat="1" x14ac:dyDescent="0.25">
      <c r="B25" s="22"/>
      <c r="C25" s="25" t="s">
        <v>27</v>
      </c>
      <c r="D25" s="25"/>
      <c r="E25" s="25"/>
      <c r="F25" s="25"/>
      <c r="G25" s="26">
        <v>33148.532655000003</v>
      </c>
      <c r="H25" s="27">
        <f>SUM(H15:H24)</f>
        <v>0.82824440155195578</v>
      </c>
      <c r="I25" s="28"/>
      <c r="K25" s="5"/>
      <c r="L25" s="1"/>
      <c r="M25" s="29"/>
      <c r="N25" s="30"/>
      <c r="P25" s="30">
        <f>+N25-O25</f>
        <v>0</v>
      </c>
    </row>
    <row r="26" spans="1:16" s="4" customFormat="1" x14ac:dyDescent="0.25">
      <c r="B26" s="22"/>
      <c r="C26" s="28"/>
      <c r="D26" s="28"/>
      <c r="E26" s="28"/>
      <c r="F26" s="28"/>
      <c r="G26" s="31"/>
      <c r="H26" s="32"/>
      <c r="I26" s="28"/>
      <c r="K26" s="5"/>
      <c r="L26" s="1"/>
    </row>
    <row r="27" spans="1:16" s="4" customFormat="1" x14ac:dyDescent="0.25">
      <c r="B27" s="22"/>
      <c r="C27" s="19" t="s">
        <v>28</v>
      </c>
      <c r="D27" s="1"/>
      <c r="E27" s="1"/>
      <c r="F27" s="1"/>
      <c r="G27" s="17"/>
      <c r="H27" s="18"/>
      <c r="I27" s="28"/>
      <c r="K27" s="5"/>
      <c r="L27" s="1"/>
    </row>
    <row r="28" spans="1:16" s="4" customFormat="1" x14ac:dyDescent="0.25">
      <c r="B28" s="22"/>
      <c r="C28" s="4" t="s">
        <v>29</v>
      </c>
      <c r="D28" s="33"/>
      <c r="E28" s="33"/>
      <c r="F28" s="33"/>
      <c r="G28" s="17">
        <v>5979.9964110000001</v>
      </c>
      <c r="H28" s="18">
        <f>+G28/$G$40</f>
        <v>0.1494153180250789</v>
      </c>
      <c r="I28" s="28"/>
      <c r="K28" s="5"/>
      <c r="L28" s="1"/>
    </row>
    <row r="29" spans="1:16" s="4" customFormat="1" x14ac:dyDescent="0.25">
      <c r="B29" s="22"/>
      <c r="C29" s="1"/>
      <c r="D29" s="1"/>
      <c r="E29" s="1"/>
      <c r="F29" s="1"/>
      <c r="G29" s="33"/>
      <c r="H29" s="34"/>
      <c r="I29" s="28"/>
      <c r="K29" s="5"/>
      <c r="L29" s="1"/>
    </row>
    <row r="30" spans="1:16" x14ac:dyDescent="0.25">
      <c r="B30" s="16"/>
      <c r="C30" s="25" t="s">
        <v>27</v>
      </c>
      <c r="D30" s="25"/>
      <c r="E30" s="25"/>
      <c r="F30" s="25"/>
      <c r="G30" s="35">
        <v>5979.9964110000001</v>
      </c>
      <c r="H30" s="36">
        <f>SUM(H28:H29)</f>
        <v>0.1494153180250789</v>
      </c>
    </row>
    <row r="31" spans="1:16" x14ac:dyDescent="0.25">
      <c r="B31" s="16"/>
      <c r="C31" s="28"/>
      <c r="D31" s="28"/>
      <c r="E31" s="28"/>
      <c r="F31" s="28"/>
      <c r="G31" s="24"/>
      <c r="H31" s="37"/>
    </row>
    <row r="32" spans="1:16" x14ac:dyDescent="0.25">
      <c r="B32" s="16"/>
      <c r="C32" s="19" t="s">
        <v>30</v>
      </c>
      <c r="D32" s="33"/>
      <c r="E32" s="33"/>
      <c r="G32" s="17">
        <v>20.5</v>
      </c>
      <c r="H32" s="18">
        <f>+G32/$G$40</f>
        <v>5.122100096715455E-4</v>
      </c>
    </row>
    <row r="33" spans="2:13" x14ac:dyDescent="0.25">
      <c r="B33" s="16"/>
      <c r="C33" s="19"/>
      <c r="D33" s="33"/>
      <c r="E33" s="33"/>
      <c r="G33" s="17"/>
      <c r="H33" s="38"/>
    </row>
    <row r="34" spans="2:13" s="4" customFormat="1" x14ac:dyDescent="0.25">
      <c r="B34" s="22"/>
      <c r="C34" s="25" t="s">
        <v>27</v>
      </c>
      <c r="D34" s="25"/>
      <c r="E34" s="25"/>
      <c r="F34" s="25"/>
      <c r="G34" s="26">
        <v>20.5</v>
      </c>
      <c r="H34" s="27">
        <f>SUM(H32:H33)</f>
        <v>5.122100096715455E-4</v>
      </c>
      <c r="I34" s="28"/>
      <c r="K34" s="5"/>
      <c r="L34" s="1"/>
    </row>
    <row r="35" spans="2:13" x14ac:dyDescent="0.25">
      <c r="B35" s="16"/>
      <c r="G35" s="17"/>
      <c r="H35" s="18"/>
    </row>
    <row r="36" spans="2:13" x14ac:dyDescent="0.25">
      <c r="B36" s="16"/>
      <c r="C36" s="19" t="s">
        <v>31</v>
      </c>
      <c r="G36" s="17"/>
      <c r="H36" s="18"/>
    </row>
    <row r="37" spans="2:13" x14ac:dyDescent="0.25">
      <c r="B37" s="16">
        <v>1</v>
      </c>
      <c r="C37" s="1" t="s">
        <v>32</v>
      </c>
      <c r="D37" s="33"/>
      <c r="E37" s="33"/>
      <c r="G37" s="17">
        <v>-71.5913264</v>
      </c>
      <c r="H37" s="18">
        <f>+G37/$G$40</f>
        <v>-1.7887704384264766E-3</v>
      </c>
    </row>
    <row r="38" spans="2:13" x14ac:dyDescent="0.25">
      <c r="B38" s="16">
        <v>2</v>
      </c>
      <c r="C38" s="1" t="s">
        <v>33</v>
      </c>
      <c r="D38" s="33"/>
      <c r="E38" s="33"/>
      <c r="G38" s="39">
        <v>945.20846589999564</v>
      </c>
      <c r="H38" s="18">
        <f>+G38/$G$40</f>
        <v>2.361684085172017E-2</v>
      </c>
    </row>
    <row r="39" spans="2:13" s="4" customFormat="1" x14ac:dyDescent="0.25">
      <c r="B39" s="22"/>
      <c r="C39" s="25" t="s">
        <v>27</v>
      </c>
      <c r="D39" s="25"/>
      <c r="E39" s="25"/>
      <c r="F39" s="25"/>
      <c r="G39" s="26">
        <v>873.61713949999569</v>
      </c>
      <c r="H39" s="27">
        <f>SUM(H37:H38)</f>
        <v>2.1828070413293692E-2</v>
      </c>
      <c r="I39" s="28"/>
      <c r="K39" s="5"/>
      <c r="L39" s="1"/>
    </row>
    <row r="40" spans="2:13" s="4" customFormat="1" x14ac:dyDescent="0.25">
      <c r="B40" s="22"/>
      <c r="C40" s="40" t="s">
        <v>34</v>
      </c>
      <c r="D40" s="40"/>
      <c r="E40" s="40"/>
      <c r="F40" s="40"/>
      <c r="G40" s="41">
        <v>40022.646205500001</v>
      </c>
      <c r="H40" s="42">
        <f>+H25+H30+H34+H39</f>
        <v>0.99999999999999989</v>
      </c>
      <c r="I40" s="43"/>
      <c r="K40" s="5"/>
      <c r="M40" s="29"/>
    </row>
    <row r="41" spans="2:13" x14ac:dyDescent="0.25">
      <c r="B41" s="16"/>
      <c r="C41" s="43"/>
      <c r="D41" s="43"/>
      <c r="E41" s="43"/>
      <c r="F41" s="43"/>
      <c r="G41" s="44"/>
      <c r="H41" s="45"/>
      <c r="I41" s="43"/>
      <c r="M41" s="21"/>
    </row>
    <row r="42" spans="2:13" x14ac:dyDescent="0.25">
      <c r="B42" s="16"/>
      <c r="C42" s="46" t="s">
        <v>35</v>
      </c>
      <c r="G42" s="21"/>
      <c r="H42" s="47"/>
    </row>
    <row r="43" spans="2:13" x14ac:dyDescent="0.25">
      <c r="K43" s="48"/>
    </row>
    <row r="44" spans="2:13" hidden="1" x14ac:dyDescent="0.25">
      <c r="F44" s="49">
        <v>3896342178.5700002</v>
      </c>
      <c r="G44" s="21">
        <v>38963.421785700004</v>
      </c>
    </row>
    <row r="45" spans="2:13" hidden="1" x14ac:dyDescent="0.25">
      <c r="G45" s="21">
        <v>1059.2244197999971</v>
      </c>
    </row>
  </sheetData>
  <sortState ref="C18:H24">
    <sortCondition descending="1" ref="H18:H24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view="pageBreakPreview" topLeftCell="B16" zoomScale="87" zoomScaleNormal="85" zoomScaleSheetLayoutView="87" workbookViewId="0">
      <selection activeCell="C24" sqref="C24"/>
    </sheetView>
  </sheetViews>
  <sheetFormatPr defaultRowHeight="15.75" x14ac:dyDescent="0.25"/>
  <cols>
    <col min="1" max="1" width="9.140625" style="50" hidden="1" customWidth="1"/>
    <col min="2" max="2" width="7.5703125" style="50" customWidth="1"/>
    <col min="3" max="3" width="58.7109375" style="50" customWidth="1"/>
    <col min="4" max="4" width="16.42578125" style="50" customWidth="1"/>
    <col min="5" max="5" width="16.85546875" style="50" customWidth="1"/>
    <col min="6" max="6" width="11" style="50" bestFit="1" customWidth="1"/>
    <col min="7" max="7" width="16.42578125" style="50" customWidth="1"/>
    <col min="8" max="8" width="14.7109375" style="50" customWidth="1"/>
    <col min="9" max="9" width="18.42578125" style="1" customWidth="1"/>
    <col min="10" max="10" width="17.42578125" style="50" hidden="1" customWidth="1"/>
    <col min="11" max="11" width="9.140625" style="52" hidden="1" customWidth="1"/>
    <col min="12" max="12" width="15.140625" style="1" hidden="1" customWidth="1"/>
    <col min="13" max="14" width="15.140625" style="50" hidden="1" customWidth="1"/>
    <col min="15" max="16" width="0" style="50" hidden="1" customWidth="1"/>
    <col min="17" max="17" width="17" style="50" bestFit="1" customWidth="1"/>
    <col min="18" max="18" width="10" style="50" bestFit="1" customWidth="1"/>
    <col min="19" max="19" width="9.28515625" style="50" bestFit="1" customWidth="1"/>
    <col min="20" max="16384" width="9.140625" style="50"/>
  </cols>
  <sheetData>
    <row r="1" spans="1:17" x14ac:dyDescent="0.25">
      <c r="F1" s="51"/>
    </row>
    <row r="2" spans="1:17" x14ac:dyDescent="0.25">
      <c r="F2" s="51"/>
    </row>
    <row r="3" spans="1:17" x14ac:dyDescent="0.25">
      <c r="F3" s="51"/>
    </row>
    <row r="4" spans="1:17" x14ac:dyDescent="0.25">
      <c r="F4" s="51"/>
    </row>
    <row r="5" spans="1:17" x14ac:dyDescent="0.25">
      <c r="B5" s="1" t="s">
        <v>0</v>
      </c>
      <c r="F5" s="51"/>
    </row>
    <row r="6" spans="1:17" s="20" customFormat="1" ht="15.75" customHeight="1" x14ac:dyDescent="0.25">
      <c r="B6" s="156" t="s">
        <v>36</v>
      </c>
      <c r="C6" s="157"/>
      <c r="D6" s="157"/>
      <c r="E6" s="157"/>
      <c r="F6" s="157"/>
      <c r="G6" s="157"/>
      <c r="H6" s="158"/>
      <c r="I6" s="1"/>
      <c r="K6" s="53"/>
      <c r="L6" s="1"/>
    </row>
    <row r="7" spans="1:17" s="20" customFormat="1" ht="15.75" customHeight="1" x14ac:dyDescent="0.25">
      <c r="B7" s="168" t="s">
        <v>99</v>
      </c>
      <c r="C7" s="169"/>
      <c r="D7" s="169"/>
      <c r="E7" s="169"/>
      <c r="F7" s="169"/>
      <c r="G7" s="169"/>
      <c r="H7" s="170"/>
      <c r="I7" s="1"/>
      <c r="K7" s="53"/>
      <c r="L7" s="1"/>
    </row>
    <row r="8" spans="1:17" x14ac:dyDescent="0.25">
      <c r="B8" s="162"/>
      <c r="C8" s="163"/>
      <c r="D8" s="163"/>
      <c r="E8" s="163"/>
      <c r="F8" s="163"/>
      <c r="G8" s="163"/>
      <c r="H8" s="164"/>
      <c r="J8" s="54"/>
      <c r="K8" s="55"/>
    </row>
    <row r="9" spans="1:17" x14ac:dyDescent="0.25">
      <c r="B9" s="6"/>
      <c r="C9" s="56"/>
      <c r="D9" s="56"/>
      <c r="E9" s="56"/>
      <c r="F9" s="56"/>
      <c r="G9" s="56"/>
      <c r="H9" s="57"/>
      <c r="J9" s="54"/>
      <c r="K9" s="55"/>
    </row>
    <row r="10" spans="1:17" s="20" customFormat="1" x14ac:dyDescent="0.25">
      <c r="B10" s="165" t="s">
        <v>2</v>
      </c>
      <c r="C10" s="166" t="s">
        <v>3</v>
      </c>
      <c r="D10" s="166" t="s">
        <v>4</v>
      </c>
      <c r="E10" s="12" t="s">
        <v>5</v>
      </c>
      <c r="F10" s="166" t="s">
        <v>6</v>
      </c>
      <c r="G10" s="13" t="s">
        <v>7</v>
      </c>
      <c r="H10" s="167" t="s">
        <v>8</v>
      </c>
      <c r="I10" s="14"/>
      <c r="J10" s="58"/>
      <c r="K10" s="53"/>
      <c r="L10" s="14"/>
    </row>
    <row r="11" spans="1:17" s="20" customFormat="1" x14ac:dyDescent="0.25">
      <c r="B11" s="165"/>
      <c r="C11" s="166"/>
      <c r="D11" s="166"/>
      <c r="E11" s="12"/>
      <c r="F11" s="166"/>
      <c r="G11" s="13" t="s">
        <v>9</v>
      </c>
      <c r="H11" s="167"/>
      <c r="I11" s="14"/>
      <c r="J11" s="58"/>
      <c r="K11" s="53"/>
      <c r="L11" s="14"/>
    </row>
    <row r="12" spans="1:17" x14ac:dyDescent="0.25">
      <c r="B12" s="16"/>
      <c r="C12" s="1"/>
      <c r="D12" s="1"/>
      <c r="E12" s="1"/>
      <c r="F12" s="1"/>
      <c r="G12" s="17"/>
      <c r="H12" s="18"/>
    </row>
    <row r="13" spans="1:17" x14ac:dyDescent="0.25">
      <c r="B13" s="16"/>
      <c r="C13" s="19" t="s">
        <v>10</v>
      </c>
      <c r="D13" s="1"/>
      <c r="E13" s="1"/>
      <c r="F13" s="1"/>
      <c r="G13" s="17"/>
      <c r="H13" s="18"/>
    </row>
    <row r="14" spans="1:17" x14ac:dyDescent="0.25">
      <c r="A14" s="50" t="s">
        <v>37</v>
      </c>
      <c r="B14" s="16">
        <v>1</v>
      </c>
      <c r="C14" s="1" t="s">
        <v>189</v>
      </c>
      <c r="D14" s="1" t="s">
        <v>113</v>
      </c>
      <c r="E14" s="1" t="s">
        <v>38</v>
      </c>
      <c r="F14" s="59">
        <v>547</v>
      </c>
      <c r="G14" s="17">
        <v>6136.4707900000003</v>
      </c>
      <c r="H14" s="18">
        <f>+G14/$G$48</f>
        <v>0.15509906325006639</v>
      </c>
    </row>
    <row r="15" spans="1:17" x14ac:dyDescent="0.25">
      <c r="A15" s="50" t="s">
        <v>39</v>
      </c>
      <c r="B15" s="16">
        <v>2</v>
      </c>
      <c r="C15" s="1" t="s">
        <v>186</v>
      </c>
      <c r="D15" s="1" t="s">
        <v>100</v>
      </c>
      <c r="E15" s="1" t="s">
        <v>40</v>
      </c>
      <c r="F15" s="59">
        <v>200</v>
      </c>
      <c r="G15" s="17">
        <v>2611.8685799999998</v>
      </c>
      <c r="H15" s="18">
        <f t="shared" ref="H15:H17" si="0">+G15/$G$48</f>
        <v>6.6014877924690823E-2</v>
      </c>
      <c r="I15" s="60"/>
      <c r="Q15" s="60"/>
    </row>
    <row r="16" spans="1:17" x14ac:dyDescent="0.25">
      <c r="A16" s="50" t="s">
        <v>41</v>
      </c>
      <c r="B16" s="16">
        <v>3</v>
      </c>
      <c r="C16" s="1" t="s">
        <v>12</v>
      </c>
      <c r="D16" s="1" t="s">
        <v>114</v>
      </c>
      <c r="E16" s="1" t="s">
        <v>43</v>
      </c>
      <c r="F16" s="59">
        <v>117143</v>
      </c>
      <c r="G16" s="17">
        <v>1171.4299100000001</v>
      </c>
      <c r="H16" s="18">
        <f t="shared" si="0"/>
        <v>2.9607845929974612E-2</v>
      </c>
      <c r="I16" s="60"/>
      <c r="Q16" s="60"/>
    </row>
    <row r="17" spans="1:17" x14ac:dyDescent="0.25">
      <c r="A17" s="50" t="s">
        <v>42</v>
      </c>
      <c r="B17" s="16">
        <v>4</v>
      </c>
      <c r="C17" s="1" t="s">
        <v>186</v>
      </c>
      <c r="D17" s="1" t="s">
        <v>100</v>
      </c>
      <c r="E17" s="1" t="s">
        <v>11</v>
      </c>
      <c r="F17" s="59">
        <v>35</v>
      </c>
      <c r="G17" s="17">
        <v>457.077</v>
      </c>
      <c r="H17" s="18">
        <f t="shared" si="0"/>
        <v>1.1552603598908452E-2</v>
      </c>
    </row>
    <row r="18" spans="1:17" x14ac:dyDescent="0.25">
      <c r="B18" s="16"/>
      <c r="C18" s="1"/>
      <c r="D18" s="1"/>
      <c r="E18" s="1"/>
      <c r="F18" s="59"/>
      <c r="G18" s="17"/>
      <c r="H18" s="18"/>
    </row>
    <row r="19" spans="1:17" x14ac:dyDescent="0.25">
      <c r="B19" s="16"/>
      <c r="C19" s="19" t="s">
        <v>13</v>
      </c>
      <c r="D19" s="1"/>
      <c r="E19" s="1"/>
      <c r="F19" s="2"/>
      <c r="G19" s="17"/>
      <c r="H19" s="18"/>
    </row>
    <row r="20" spans="1:17" x14ac:dyDescent="0.25">
      <c r="B20" s="16">
        <v>5</v>
      </c>
      <c r="C20" s="1" t="s">
        <v>58</v>
      </c>
      <c r="D20" s="1" t="s">
        <v>101</v>
      </c>
      <c r="E20" s="1" t="s">
        <v>96</v>
      </c>
      <c r="F20" s="59">
        <v>578</v>
      </c>
      <c r="G20" s="17">
        <v>5846.2720499999996</v>
      </c>
      <c r="H20" s="18">
        <f t="shared" ref="H20:H33" si="1">+G20/$G$48</f>
        <v>0.14776430125564816</v>
      </c>
    </row>
    <row r="21" spans="1:17" x14ac:dyDescent="0.25">
      <c r="A21" s="50" t="s">
        <v>45</v>
      </c>
      <c r="B21" s="16">
        <v>6</v>
      </c>
      <c r="C21" s="1" t="s">
        <v>16</v>
      </c>
      <c r="D21" s="1" t="s">
        <v>103</v>
      </c>
      <c r="E21" s="1" t="s">
        <v>19</v>
      </c>
      <c r="F21" s="59">
        <v>580</v>
      </c>
      <c r="G21" s="17">
        <v>5800</v>
      </c>
      <c r="H21" s="18">
        <f t="shared" si="1"/>
        <v>0.1465947769712084</v>
      </c>
    </row>
    <row r="22" spans="1:17" x14ac:dyDescent="0.25">
      <c r="A22" s="50" t="s">
        <v>46</v>
      </c>
      <c r="B22" s="16">
        <v>7</v>
      </c>
      <c r="C22" s="1" t="s">
        <v>190</v>
      </c>
      <c r="D22" s="1" t="s">
        <v>115</v>
      </c>
      <c r="E22" s="1" t="s">
        <v>47</v>
      </c>
      <c r="F22" s="59">
        <v>406649</v>
      </c>
      <c r="G22" s="17">
        <v>4066.49</v>
      </c>
      <c r="H22" s="18">
        <f t="shared" si="1"/>
        <v>0.10278037838028435</v>
      </c>
    </row>
    <row r="23" spans="1:17" x14ac:dyDescent="0.25">
      <c r="A23" s="50" t="s">
        <v>48</v>
      </c>
      <c r="B23" s="16">
        <v>8</v>
      </c>
      <c r="C23" s="23" t="s">
        <v>26</v>
      </c>
      <c r="D23" s="1" t="s">
        <v>101</v>
      </c>
      <c r="E23" s="1" t="s">
        <v>97</v>
      </c>
      <c r="F23" s="59">
        <v>352</v>
      </c>
      <c r="G23" s="17">
        <v>3591.9429799999998</v>
      </c>
      <c r="H23" s="18">
        <f t="shared" si="1"/>
        <v>9.0786220697654768E-2</v>
      </c>
    </row>
    <row r="24" spans="1:17" x14ac:dyDescent="0.25">
      <c r="A24" s="50" t="s">
        <v>50</v>
      </c>
      <c r="B24" s="16">
        <v>9</v>
      </c>
      <c r="C24" s="1" t="s">
        <v>21</v>
      </c>
      <c r="D24" s="1" t="s">
        <v>101</v>
      </c>
      <c r="E24" s="1" t="s">
        <v>56</v>
      </c>
      <c r="F24" s="59">
        <v>245000</v>
      </c>
      <c r="G24" s="17">
        <v>2450</v>
      </c>
      <c r="H24" s="18">
        <f t="shared" si="1"/>
        <v>6.1923655789562167E-2</v>
      </c>
    </row>
    <row r="25" spans="1:17" x14ac:dyDescent="0.25">
      <c r="A25" s="50" t="s">
        <v>51</v>
      </c>
      <c r="B25" s="16">
        <v>10</v>
      </c>
      <c r="C25" s="1" t="s">
        <v>191</v>
      </c>
      <c r="D25" s="1" t="s">
        <v>116</v>
      </c>
      <c r="E25" s="1" t="s">
        <v>49</v>
      </c>
      <c r="F25" s="59">
        <v>207388</v>
      </c>
      <c r="G25" s="17">
        <v>2073.88</v>
      </c>
      <c r="H25" s="18">
        <f t="shared" si="1"/>
        <v>5.2417237252594777E-2</v>
      </c>
    </row>
    <row r="26" spans="1:17" x14ac:dyDescent="0.25">
      <c r="A26" s="50" t="s">
        <v>53</v>
      </c>
      <c r="B26" s="16">
        <v>11</v>
      </c>
      <c r="C26" s="1" t="s">
        <v>187</v>
      </c>
      <c r="D26" s="1" t="s">
        <v>101</v>
      </c>
      <c r="E26" s="1" t="s">
        <v>23</v>
      </c>
      <c r="F26" s="59">
        <v>200</v>
      </c>
      <c r="G26" s="17">
        <v>2059.8194899999999</v>
      </c>
      <c r="H26" s="18">
        <f t="shared" si="1"/>
        <v>5.2061858403016935E-2</v>
      </c>
    </row>
    <row r="27" spans="1:17" x14ac:dyDescent="0.25">
      <c r="A27" s="50" t="s">
        <v>55</v>
      </c>
      <c r="B27" s="16">
        <v>12</v>
      </c>
      <c r="C27" s="1" t="s">
        <v>91</v>
      </c>
      <c r="D27" s="1" t="s">
        <v>101</v>
      </c>
      <c r="E27" s="1" t="s">
        <v>52</v>
      </c>
      <c r="F27" s="59">
        <v>150</v>
      </c>
      <c r="G27" s="17">
        <v>1616.1324199999999</v>
      </c>
      <c r="H27" s="18">
        <f t="shared" si="1"/>
        <v>4.0847684769972289E-2</v>
      </c>
    </row>
    <row r="28" spans="1:17" x14ac:dyDescent="0.25">
      <c r="A28" s="50" t="s">
        <v>57</v>
      </c>
      <c r="B28" s="16">
        <v>13</v>
      </c>
      <c r="C28" s="1" t="s">
        <v>16</v>
      </c>
      <c r="D28" s="1" t="s">
        <v>103</v>
      </c>
      <c r="E28" s="1" t="s">
        <v>18</v>
      </c>
      <c r="F28" s="59">
        <v>35</v>
      </c>
      <c r="G28" s="17">
        <v>350</v>
      </c>
      <c r="H28" s="18">
        <f t="shared" si="1"/>
        <v>8.8462365413660236E-3</v>
      </c>
      <c r="I28" s="21"/>
      <c r="Q28" s="61"/>
    </row>
    <row r="29" spans="1:17" x14ac:dyDescent="0.25">
      <c r="B29" s="16">
        <v>14</v>
      </c>
      <c r="C29" s="1" t="s">
        <v>25</v>
      </c>
      <c r="D29" s="1" t="s">
        <v>117</v>
      </c>
      <c r="E29" s="1" t="s">
        <v>98</v>
      </c>
      <c r="F29" s="59">
        <v>1</v>
      </c>
      <c r="G29" s="17">
        <v>298.31549890000002</v>
      </c>
      <c r="H29" s="18">
        <f t="shared" si="1"/>
        <v>7.5399127635000463E-3</v>
      </c>
      <c r="I29" s="21"/>
      <c r="Q29" s="61"/>
    </row>
    <row r="30" spans="1:17" x14ac:dyDescent="0.25">
      <c r="B30" s="16">
        <v>15</v>
      </c>
      <c r="C30" s="1" t="s">
        <v>16</v>
      </c>
      <c r="D30" s="1" t="s">
        <v>103</v>
      </c>
      <c r="E30" s="1" t="s">
        <v>20</v>
      </c>
      <c r="F30" s="59">
        <v>25</v>
      </c>
      <c r="G30" s="17">
        <v>250</v>
      </c>
      <c r="H30" s="18">
        <f t="shared" si="1"/>
        <v>6.3187403866900175E-3</v>
      </c>
      <c r="I30" s="21"/>
      <c r="Q30" s="61"/>
    </row>
    <row r="31" spans="1:17" x14ac:dyDescent="0.25">
      <c r="A31" s="50" t="s">
        <v>36</v>
      </c>
      <c r="B31" s="16">
        <v>16</v>
      </c>
      <c r="C31" s="1" t="s">
        <v>91</v>
      </c>
      <c r="D31" s="1" t="s">
        <v>101</v>
      </c>
      <c r="E31" s="1" t="s">
        <v>44</v>
      </c>
      <c r="F31" s="59">
        <v>20</v>
      </c>
      <c r="G31" s="17">
        <v>215.19604000000001</v>
      </c>
      <c r="H31" s="18">
        <f t="shared" si="1"/>
        <v>5.439071636015042E-3</v>
      </c>
    </row>
    <row r="32" spans="1:17" x14ac:dyDescent="0.25">
      <c r="B32" s="16">
        <v>17</v>
      </c>
      <c r="C32" s="1" t="s">
        <v>188</v>
      </c>
      <c r="D32" s="1" t="s">
        <v>104</v>
      </c>
      <c r="E32" s="1" t="s">
        <v>54</v>
      </c>
      <c r="F32" s="59">
        <v>20</v>
      </c>
      <c r="G32" s="17">
        <v>199.87671</v>
      </c>
      <c r="H32" s="18">
        <f t="shared" si="1"/>
        <v>5.0518761593429141E-3</v>
      </c>
    </row>
    <row r="33" spans="2:21" x14ac:dyDescent="0.25">
      <c r="B33" s="155">
        <v>18</v>
      </c>
      <c r="C33" s="155" t="s">
        <v>16</v>
      </c>
      <c r="D33" s="1" t="s">
        <v>103</v>
      </c>
      <c r="E33" s="155" t="s">
        <v>17</v>
      </c>
      <c r="F33" s="59">
        <v>16</v>
      </c>
      <c r="G33" s="17">
        <v>160</v>
      </c>
      <c r="H33" s="18">
        <f t="shared" si="1"/>
        <v>4.043993847481611E-3</v>
      </c>
    </row>
    <row r="34" spans="2:21" x14ac:dyDescent="0.25">
      <c r="B34" s="16"/>
      <c r="C34" s="25" t="s">
        <v>27</v>
      </c>
      <c r="D34" s="62"/>
      <c r="E34" s="62"/>
      <c r="F34" s="62"/>
      <c r="G34" s="63">
        <v>39354.771468899999</v>
      </c>
      <c r="H34" s="64">
        <f>SUM(H14:H33)</f>
        <v>0.9946903355579777</v>
      </c>
      <c r="I34" s="65"/>
      <c r="R34" s="66"/>
      <c r="S34" s="67"/>
      <c r="U34" s="67"/>
    </row>
    <row r="35" spans="2:21" x14ac:dyDescent="0.25">
      <c r="B35" s="16"/>
      <c r="C35" s="28"/>
      <c r="D35" s="28"/>
      <c r="E35" s="28"/>
      <c r="F35" s="28"/>
      <c r="G35" s="31"/>
      <c r="H35" s="32"/>
      <c r="I35" s="28"/>
    </row>
    <row r="36" spans="2:21" x14ac:dyDescent="0.25">
      <c r="B36" s="16"/>
      <c r="C36" s="19" t="s">
        <v>28</v>
      </c>
      <c r="D36" s="1"/>
      <c r="E36" s="1"/>
      <c r="F36" s="1"/>
      <c r="G36" s="17"/>
      <c r="H36" s="18"/>
      <c r="J36" s="54" t="s">
        <v>59</v>
      </c>
      <c r="K36" s="55" t="s">
        <v>60</v>
      </c>
    </row>
    <row r="37" spans="2:21" x14ac:dyDescent="0.25">
      <c r="B37" s="16"/>
      <c r="C37" s="4" t="s">
        <v>29</v>
      </c>
      <c r="D37" s="33"/>
      <c r="E37" s="33"/>
      <c r="F37" s="33"/>
      <c r="G37" s="17">
        <v>0</v>
      </c>
      <c r="H37" s="18">
        <f>+G37/$G$48</f>
        <v>0</v>
      </c>
      <c r="J37" s="50" t="s">
        <v>61</v>
      </c>
      <c r="K37" s="52">
        <v>0.22270000000000001</v>
      </c>
    </row>
    <row r="38" spans="2:21" x14ac:dyDescent="0.25">
      <c r="B38" s="16"/>
      <c r="C38" s="1"/>
      <c r="D38" s="1"/>
      <c r="E38" s="1"/>
      <c r="F38" s="1"/>
      <c r="G38" s="33"/>
      <c r="H38" s="34"/>
      <c r="J38" s="50" t="s">
        <v>62</v>
      </c>
      <c r="K38" s="52">
        <v>9.2100000000000001E-2</v>
      </c>
    </row>
    <row r="39" spans="2:21" s="20" customFormat="1" x14ac:dyDescent="0.25">
      <c r="B39" s="22"/>
      <c r="C39" s="25" t="s">
        <v>27</v>
      </c>
      <c r="D39" s="25"/>
      <c r="E39" s="25"/>
      <c r="F39" s="25"/>
      <c r="G39" s="68">
        <v>0</v>
      </c>
      <c r="H39" s="36">
        <f>SUM(H37:H38)</f>
        <v>0</v>
      </c>
      <c r="I39" s="28"/>
      <c r="J39" s="20" t="s">
        <v>63</v>
      </c>
      <c r="K39" s="53">
        <v>1.61E-2</v>
      </c>
      <c r="L39" s="1"/>
    </row>
    <row r="40" spans="2:21" x14ac:dyDescent="0.25">
      <c r="B40" s="16"/>
      <c r="C40" s="1"/>
      <c r="D40" s="1"/>
      <c r="E40" s="1"/>
      <c r="F40" s="1"/>
      <c r="G40" s="17"/>
      <c r="H40" s="18"/>
    </row>
    <row r="41" spans="2:21" x14ac:dyDescent="0.25">
      <c r="B41" s="16"/>
      <c r="C41" s="19" t="s">
        <v>30</v>
      </c>
      <c r="D41" s="1"/>
      <c r="E41" s="1"/>
      <c r="F41" s="2"/>
      <c r="G41" s="17">
        <v>5.5</v>
      </c>
      <c r="H41" s="18">
        <f>+G41/$G$48</f>
        <v>1.3901228850718038E-4</v>
      </c>
    </row>
    <row r="42" spans="2:21" x14ac:dyDescent="0.25">
      <c r="B42" s="16"/>
      <c r="C42" s="25" t="s">
        <v>27</v>
      </c>
      <c r="D42" s="25"/>
      <c r="E42" s="25"/>
      <c r="F42" s="25"/>
      <c r="G42" s="63">
        <v>5.5</v>
      </c>
      <c r="H42" s="69">
        <f>SUM(H41)</f>
        <v>1.3901228850718038E-4</v>
      </c>
    </row>
    <row r="43" spans="2:21" x14ac:dyDescent="0.25">
      <c r="B43" s="16"/>
      <c r="C43" s="1"/>
      <c r="D43" s="1"/>
      <c r="E43" s="1"/>
      <c r="F43" s="1"/>
      <c r="G43" s="17"/>
      <c r="H43" s="18"/>
    </row>
    <row r="44" spans="2:21" x14ac:dyDescent="0.25">
      <c r="B44" s="16"/>
      <c r="C44" s="19" t="s">
        <v>31</v>
      </c>
      <c r="D44" s="1"/>
      <c r="E44" s="1"/>
      <c r="F44" s="1"/>
      <c r="G44" s="17"/>
      <c r="H44" s="18"/>
    </row>
    <row r="45" spans="2:21" x14ac:dyDescent="0.25">
      <c r="B45" s="16">
        <v>1</v>
      </c>
      <c r="C45" s="1" t="s">
        <v>64</v>
      </c>
      <c r="D45" s="1"/>
      <c r="E45" s="1"/>
      <c r="F45" s="1"/>
      <c r="G45" s="17">
        <v>-57.178913799999997</v>
      </c>
      <c r="H45" s="18">
        <f>+G45/$G$48</f>
        <v>-1.4451948475805085E-3</v>
      </c>
    </row>
    <row r="46" spans="2:21" x14ac:dyDescent="0.25">
      <c r="B46" s="16">
        <v>2</v>
      </c>
      <c r="C46" s="17" t="s">
        <v>33</v>
      </c>
      <c r="D46" s="1"/>
      <c r="E46" s="1"/>
      <c r="F46" s="1"/>
      <c r="G46" s="17">
        <v>261.75497790000372</v>
      </c>
      <c r="H46" s="18">
        <f>+G46/$G$48</f>
        <v>6.6158470010956255E-3</v>
      </c>
    </row>
    <row r="47" spans="2:21" s="20" customFormat="1" x14ac:dyDescent="0.25">
      <c r="B47" s="22"/>
      <c r="C47" s="25" t="s">
        <v>27</v>
      </c>
      <c r="D47" s="25"/>
      <c r="E47" s="25"/>
      <c r="F47" s="25"/>
      <c r="G47" s="63">
        <v>204.57606410000372</v>
      </c>
      <c r="H47" s="70">
        <f>SUM(H45:H46)</f>
        <v>5.1706521535151168E-3</v>
      </c>
      <c r="I47" s="28"/>
      <c r="K47" s="53"/>
      <c r="L47" s="1"/>
    </row>
    <row r="48" spans="2:21" s="20" customFormat="1" x14ac:dyDescent="0.25">
      <c r="B48" s="22"/>
      <c r="C48" s="40" t="s">
        <v>34</v>
      </c>
      <c r="D48" s="40"/>
      <c r="E48" s="40"/>
      <c r="F48" s="40"/>
      <c r="G48" s="41">
        <v>39564.847533</v>
      </c>
      <c r="H48" s="42">
        <f>+H47+H42+H39+H34</f>
        <v>1</v>
      </c>
      <c r="I48" s="43"/>
      <c r="K48" s="53"/>
      <c r="L48" s="1"/>
      <c r="Q48" s="71"/>
      <c r="R48" s="66"/>
    </row>
    <row r="49" spans="2:18" x14ac:dyDescent="0.25">
      <c r="B49" s="16"/>
      <c r="C49" s="43"/>
      <c r="D49" s="43"/>
      <c r="E49" s="43"/>
      <c r="F49" s="43"/>
      <c r="G49" s="44"/>
      <c r="H49" s="45"/>
      <c r="I49" s="43"/>
      <c r="Q49" s="61"/>
      <c r="R49" s="66"/>
    </row>
    <row r="50" spans="2:18" x14ac:dyDescent="0.25">
      <c r="B50" s="16"/>
      <c r="C50" s="46" t="s">
        <v>35</v>
      </c>
      <c r="D50" s="1"/>
      <c r="E50" s="1"/>
      <c r="F50" s="1"/>
      <c r="G50" s="21"/>
      <c r="H50" s="47"/>
    </row>
    <row r="51" spans="2:18" x14ac:dyDescent="0.25">
      <c r="B51" s="1"/>
      <c r="C51" s="1"/>
      <c r="D51" s="1"/>
      <c r="E51" s="1"/>
      <c r="F51" s="1"/>
      <c r="G51" s="21"/>
      <c r="H51" s="1"/>
    </row>
    <row r="53" spans="2:18" hidden="1" x14ac:dyDescent="0.25">
      <c r="F53" s="50">
        <v>3852457006.3499999</v>
      </c>
      <c r="G53" s="61">
        <v>38524.570063499996</v>
      </c>
    </row>
    <row r="54" spans="2:18" hidden="1" x14ac:dyDescent="0.25">
      <c r="G54" s="61">
        <v>1040.2774695000044</v>
      </c>
    </row>
  </sheetData>
  <sortState ref="C20:H33">
    <sortCondition descending="1" ref="H20:H33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view="pageBreakPreview" topLeftCell="B10" zoomScale="87" zoomScaleNormal="85" zoomScaleSheetLayoutView="87" workbookViewId="0">
      <selection activeCell="C14" sqref="C14"/>
    </sheetView>
  </sheetViews>
  <sheetFormatPr defaultRowHeight="15.75" x14ac:dyDescent="0.25"/>
  <cols>
    <col min="1" max="1" width="13" style="20" hidden="1" customWidth="1"/>
    <col min="2" max="2" width="7.5703125" style="20" customWidth="1"/>
    <col min="3" max="3" width="58.7109375" style="20" customWidth="1"/>
    <col min="4" max="4" width="17.5703125" style="20" customWidth="1"/>
    <col min="5" max="5" width="16.28515625" style="20" customWidth="1"/>
    <col min="6" max="6" width="11" style="20" bestFit="1" customWidth="1"/>
    <col min="7" max="7" width="17.85546875" style="20" customWidth="1"/>
    <col min="8" max="8" width="14.7109375" style="20" customWidth="1"/>
    <col min="9" max="9" width="14.5703125" style="1" customWidth="1"/>
    <col min="10" max="10" width="21" style="20" hidden="1" customWidth="1"/>
    <col min="11" max="11" width="9.140625" style="53" hidden="1" customWidth="1"/>
    <col min="12" max="12" width="15.140625" style="1" customWidth="1"/>
    <col min="13" max="13" width="9.140625" style="20"/>
    <col min="14" max="15" width="9.28515625" style="20" bestFit="1" customWidth="1"/>
    <col min="16" max="16384" width="9.140625" style="20"/>
  </cols>
  <sheetData>
    <row r="1" spans="1:12" x14ac:dyDescent="0.25">
      <c r="F1" s="72"/>
    </row>
    <row r="2" spans="1:12" x14ac:dyDescent="0.25">
      <c r="F2" s="72"/>
    </row>
    <row r="3" spans="1:12" x14ac:dyDescent="0.25">
      <c r="F3" s="72"/>
    </row>
    <row r="4" spans="1:12" x14ac:dyDescent="0.25">
      <c r="F4" s="72"/>
    </row>
    <row r="5" spans="1:12" x14ac:dyDescent="0.25">
      <c r="B5" s="4" t="s">
        <v>0</v>
      </c>
      <c r="F5" s="72"/>
    </row>
    <row r="6" spans="1:12" ht="15.75" customHeight="1" x14ac:dyDescent="0.25">
      <c r="B6" s="156" t="s">
        <v>65</v>
      </c>
      <c r="C6" s="157"/>
      <c r="D6" s="157"/>
      <c r="E6" s="157"/>
      <c r="F6" s="157"/>
      <c r="G6" s="157"/>
      <c r="H6" s="158"/>
    </row>
    <row r="7" spans="1:12" ht="15.75" customHeight="1" x14ac:dyDescent="0.25">
      <c r="B7" s="168" t="s">
        <v>99</v>
      </c>
      <c r="C7" s="169"/>
      <c r="D7" s="169"/>
      <c r="E7" s="169"/>
      <c r="F7" s="169"/>
      <c r="G7" s="169"/>
      <c r="H7" s="170"/>
    </row>
    <row r="8" spans="1:12" x14ac:dyDescent="0.25">
      <c r="B8" s="162"/>
      <c r="C8" s="163"/>
      <c r="D8" s="163"/>
      <c r="E8" s="163"/>
      <c r="F8" s="163"/>
      <c r="G8" s="163"/>
      <c r="H8" s="164"/>
      <c r="J8" s="73"/>
      <c r="K8" s="74"/>
    </row>
    <row r="9" spans="1:12" x14ac:dyDescent="0.25">
      <c r="B9" s="6"/>
      <c r="C9" s="56"/>
      <c r="D9" s="56"/>
      <c r="E9" s="56"/>
      <c r="F9" s="56"/>
      <c r="G9" s="56"/>
      <c r="H9" s="57"/>
      <c r="J9" s="73"/>
      <c r="K9" s="74"/>
    </row>
    <row r="10" spans="1:12" x14ac:dyDescent="0.25">
      <c r="B10" s="165" t="s">
        <v>2</v>
      </c>
      <c r="C10" s="166" t="s">
        <v>3</v>
      </c>
      <c r="D10" s="166" t="s">
        <v>4</v>
      </c>
      <c r="E10" s="12" t="s">
        <v>5</v>
      </c>
      <c r="F10" s="166" t="s">
        <v>6</v>
      </c>
      <c r="G10" s="13" t="s">
        <v>7</v>
      </c>
      <c r="H10" s="167" t="s">
        <v>8</v>
      </c>
      <c r="I10" s="14"/>
      <c r="J10" s="58"/>
      <c r="L10" s="14"/>
    </row>
    <row r="11" spans="1:12" x14ac:dyDescent="0.25">
      <c r="B11" s="165"/>
      <c r="C11" s="166"/>
      <c r="D11" s="166"/>
      <c r="E11" s="12"/>
      <c r="F11" s="166"/>
      <c r="G11" s="13" t="s">
        <v>9</v>
      </c>
      <c r="H11" s="167"/>
      <c r="I11" s="14"/>
      <c r="J11" s="58"/>
      <c r="L11" s="14"/>
    </row>
    <row r="12" spans="1:12" s="1" customFormat="1" x14ac:dyDescent="0.25">
      <c r="B12" s="22"/>
      <c r="C12" s="4"/>
      <c r="D12" s="4"/>
      <c r="E12" s="4"/>
      <c r="F12" s="4"/>
      <c r="G12" s="75"/>
      <c r="H12" s="76"/>
      <c r="J12" s="20"/>
      <c r="K12" s="53"/>
    </row>
    <row r="13" spans="1:12" s="1" customFormat="1" x14ac:dyDescent="0.25">
      <c r="B13" s="22"/>
      <c r="C13" s="19" t="s">
        <v>10</v>
      </c>
      <c r="D13" s="4"/>
      <c r="E13" s="4"/>
      <c r="F13" s="4"/>
      <c r="G13" s="75"/>
      <c r="H13" s="76"/>
      <c r="J13" s="20"/>
      <c r="K13" s="53"/>
    </row>
    <row r="14" spans="1:12" s="1" customFormat="1" x14ac:dyDescent="0.25">
      <c r="A14" s="1" t="s">
        <v>118</v>
      </c>
      <c r="B14" s="16">
        <v>1</v>
      </c>
      <c r="C14" s="1" t="s">
        <v>189</v>
      </c>
      <c r="D14" s="1" t="s">
        <v>113</v>
      </c>
      <c r="E14" s="1" t="s">
        <v>38</v>
      </c>
      <c r="F14" s="59">
        <v>619</v>
      </c>
      <c r="G14" s="17">
        <v>6944.1963800000003</v>
      </c>
      <c r="H14" s="18">
        <f>+G14/$G$44</f>
        <v>0.15051257733119688</v>
      </c>
      <c r="J14" s="50"/>
      <c r="K14" s="52"/>
    </row>
    <row r="15" spans="1:12" s="1" customFormat="1" x14ac:dyDescent="0.25">
      <c r="A15" s="1" t="s">
        <v>119</v>
      </c>
      <c r="B15" s="16">
        <v>2</v>
      </c>
      <c r="C15" s="1" t="s">
        <v>12</v>
      </c>
      <c r="D15" s="1" t="s">
        <v>114</v>
      </c>
      <c r="E15" s="1" t="s">
        <v>66</v>
      </c>
      <c r="F15" s="59">
        <v>458496</v>
      </c>
      <c r="G15" s="17">
        <v>4584.9599900000003</v>
      </c>
      <c r="H15" s="18">
        <f t="shared" ref="H15:H16" si="0">+G15/$G$44</f>
        <v>9.9377106765422246E-2</v>
      </c>
      <c r="I15" s="59"/>
      <c r="J15" s="50"/>
      <c r="K15" s="52"/>
    </row>
    <row r="16" spans="1:12" s="1" customFormat="1" x14ac:dyDescent="0.25">
      <c r="A16" s="1" t="s">
        <v>120</v>
      </c>
      <c r="B16" s="16">
        <v>3</v>
      </c>
      <c r="C16" s="1" t="s">
        <v>186</v>
      </c>
      <c r="D16" s="1" t="s">
        <v>100</v>
      </c>
      <c r="E16" s="1" t="s">
        <v>67</v>
      </c>
      <c r="F16" s="59">
        <v>299</v>
      </c>
      <c r="G16" s="17">
        <v>3904.7435300000002</v>
      </c>
      <c r="H16" s="18">
        <f t="shared" si="0"/>
        <v>8.4633697026525581E-2</v>
      </c>
      <c r="I16" s="59"/>
      <c r="J16" s="50"/>
      <c r="K16" s="52"/>
    </row>
    <row r="17" spans="1:16" s="1" customFormat="1" x14ac:dyDescent="0.25">
      <c r="A17" s="1" t="s">
        <v>65</v>
      </c>
      <c r="B17" s="16"/>
      <c r="F17" s="59"/>
      <c r="G17" s="17"/>
      <c r="H17" s="18"/>
      <c r="J17" s="50"/>
      <c r="K17" s="52"/>
    </row>
    <row r="18" spans="1:16" s="1" customFormat="1" x14ac:dyDescent="0.25">
      <c r="A18" s="1" t="s">
        <v>121</v>
      </c>
      <c r="B18" s="16"/>
      <c r="C18" s="19" t="s">
        <v>13</v>
      </c>
      <c r="F18" s="59"/>
      <c r="G18" s="17"/>
      <c r="H18" s="18"/>
      <c r="J18" s="50"/>
      <c r="K18" s="52"/>
    </row>
    <row r="19" spans="1:16" s="1" customFormat="1" x14ac:dyDescent="0.25">
      <c r="B19" s="16">
        <v>4</v>
      </c>
      <c r="C19" s="1" t="s">
        <v>68</v>
      </c>
      <c r="D19" s="1" t="s">
        <v>122</v>
      </c>
      <c r="E19" s="1" t="s">
        <v>69</v>
      </c>
      <c r="F19" s="59">
        <v>650</v>
      </c>
      <c r="G19" s="17">
        <v>6299.9999998000003</v>
      </c>
      <c r="H19" s="18">
        <f t="shared" ref="H19:H30" si="1">+G19/$G$44</f>
        <v>0.13654988788730624</v>
      </c>
      <c r="J19" s="50"/>
      <c r="K19" s="52"/>
    </row>
    <row r="20" spans="1:16" s="1" customFormat="1" x14ac:dyDescent="0.25">
      <c r="A20" s="1" t="s">
        <v>123</v>
      </c>
      <c r="B20" s="16">
        <v>5</v>
      </c>
      <c r="C20" s="1" t="s">
        <v>91</v>
      </c>
      <c r="D20" s="1" t="s">
        <v>101</v>
      </c>
      <c r="E20" s="1" t="s">
        <v>52</v>
      </c>
      <c r="F20" s="59">
        <v>552</v>
      </c>
      <c r="G20" s="17">
        <v>5947.3672900000001</v>
      </c>
      <c r="H20" s="18">
        <f t="shared" si="1"/>
        <v>0.12890672011109741</v>
      </c>
      <c r="J20" s="50"/>
      <c r="K20" s="52"/>
    </row>
    <row r="21" spans="1:16" s="1" customFormat="1" x14ac:dyDescent="0.25">
      <c r="A21" s="1" t="s">
        <v>124</v>
      </c>
      <c r="B21" s="16">
        <v>6</v>
      </c>
      <c r="C21" s="1" t="s">
        <v>190</v>
      </c>
      <c r="D21" s="1" t="s">
        <v>115</v>
      </c>
      <c r="E21" s="1" t="s">
        <v>70</v>
      </c>
      <c r="F21" s="59">
        <v>484635</v>
      </c>
      <c r="G21" s="17">
        <v>4846.3500000000004</v>
      </c>
      <c r="H21" s="18">
        <f t="shared" si="1"/>
        <v>0.10504262685454843</v>
      </c>
      <c r="J21" s="50"/>
      <c r="K21" s="52"/>
    </row>
    <row r="22" spans="1:16" s="1" customFormat="1" x14ac:dyDescent="0.25">
      <c r="A22" s="1" t="s">
        <v>125</v>
      </c>
      <c r="B22" s="16">
        <v>7</v>
      </c>
      <c r="C22" s="1" t="s">
        <v>58</v>
      </c>
      <c r="D22" s="1" t="s">
        <v>101</v>
      </c>
      <c r="E22" s="1" t="s">
        <v>96</v>
      </c>
      <c r="F22" s="59">
        <v>380</v>
      </c>
      <c r="G22" s="17">
        <v>3843.5698600000001</v>
      </c>
      <c r="H22" s="18">
        <f t="shared" si="1"/>
        <v>8.3307783093125531E-2</v>
      </c>
      <c r="J22" s="50"/>
      <c r="K22" s="52"/>
    </row>
    <row r="23" spans="1:16" s="1" customFormat="1" x14ac:dyDescent="0.25">
      <c r="A23" s="1" t="s">
        <v>126</v>
      </c>
      <c r="B23" s="16">
        <v>8</v>
      </c>
      <c r="C23" s="1" t="s">
        <v>187</v>
      </c>
      <c r="D23" s="1" t="s">
        <v>101</v>
      </c>
      <c r="E23" s="1" t="s">
        <v>23</v>
      </c>
      <c r="F23" s="59">
        <v>270</v>
      </c>
      <c r="G23" s="17">
        <v>2780.7563100000002</v>
      </c>
      <c r="H23" s="18">
        <f t="shared" si="1"/>
        <v>6.0271740061027583E-2</v>
      </c>
      <c r="J23" s="50"/>
      <c r="K23" s="52"/>
    </row>
    <row r="24" spans="1:16" s="1" customFormat="1" x14ac:dyDescent="0.25">
      <c r="A24" s="1" t="s">
        <v>127</v>
      </c>
      <c r="B24" s="16">
        <v>9</v>
      </c>
      <c r="C24" s="1" t="s">
        <v>16</v>
      </c>
      <c r="D24" s="1" t="s">
        <v>103</v>
      </c>
      <c r="E24" s="1" t="s">
        <v>19</v>
      </c>
      <c r="F24" s="59">
        <v>261</v>
      </c>
      <c r="G24" s="17">
        <v>2610</v>
      </c>
      <c r="H24" s="18">
        <f t="shared" si="1"/>
        <v>5.6570667840822764E-2</v>
      </c>
      <c r="J24" s="50"/>
      <c r="K24" s="52"/>
    </row>
    <row r="25" spans="1:16" s="1" customFormat="1" x14ac:dyDescent="0.25">
      <c r="A25" s="1" t="s">
        <v>128</v>
      </c>
      <c r="B25" s="16">
        <v>10</v>
      </c>
      <c r="C25" s="1" t="s">
        <v>188</v>
      </c>
      <c r="D25" s="1" t="s">
        <v>104</v>
      </c>
      <c r="E25" s="1" t="s">
        <v>71</v>
      </c>
      <c r="F25" s="59">
        <v>120</v>
      </c>
      <c r="G25" s="17">
        <v>1199.26028</v>
      </c>
      <c r="H25" s="18">
        <f t="shared" si="1"/>
        <v>2.5993469331253679E-2</v>
      </c>
      <c r="J25" s="50"/>
      <c r="K25" s="52"/>
    </row>
    <row r="26" spans="1:16" s="1" customFormat="1" x14ac:dyDescent="0.25">
      <c r="A26" s="1" t="s">
        <v>129</v>
      </c>
      <c r="B26" s="16">
        <v>11</v>
      </c>
      <c r="C26" s="1" t="s">
        <v>95</v>
      </c>
      <c r="D26" s="1" t="s">
        <v>130</v>
      </c>
      <c r="E26" s="1" t="s">
        <v>72</v>
      </c>
      <c r="F26" s="59">
        <v>12</v>
      </c>
      <c r="G26" s="17">
        <v>1030.29493</v>
      </c>
      <c r="H26" s="18">
        <f t="shared" si="1"/>
        <v>2.2331215426480359E-2</v>
      </c>
      <c r="J26" s="50"/>
      <c r="K26" s="52"/>
    </row>
    <row r="27" spans="1:16" s="1" customFormat="1" x14ac:dyDescent="0.25">
      <c r="A27" s="1" t="s">
        <v>123</v>
      </c>
      <c r="B27" s="16">
        <v>12</v>
      </c>
      <c r="C27" s="1" t="s">
        <v>91</v>
      </c>
      <c r="D27" s="1" t="s">
        <v>101</v>
      </c>
      <c r="E27" s="1" t="s">
        <v>44</v>
      </c>
      <c r="F27" s="59">
        <v>85</v>
      </c>
      <c r="G27" s="17">
        <v>901.78224999999998</v>
      </c>
      <c r="H27" s="18">
        <f t="shared" si="1"/>
        <v>1.954575637145586E-2</v>
      </c>
      <c r="J27" s="50"/>
      <c r="K27" s="52"/>
    </row>
    <row r="28" spans="1:16" s="1" customFormat="1" x14ac:dyDescent="0.25">
      <c r="B28" s="22">
        <v>13</v>
      </c>
      <c r="C28" s="1" t="s">
        <v>16</v>
      </c>
      <c r="D28" s="1" t="s">
        <v>103</v>
      </c>
      <c r="E28" s="1" t="s">
        <v>17</v>
      </c>
      <c r="F28" s="59">
        <v>47</v>
      </c>
      <c r="G28" s="17">
        <v>470</v>
      </c>
      <c r="H28" s="18">
        <f t="shared" si="1"/>
        <v>1.0187055128424022E-2</v>
      </c>
      <c r="J28" s="50"/>
      <c r="K28" s="52"/>
    </row>
    <row r="29" spans="1:16" s="1" customFormat="1" x14ac:dyDescent="0.25">
      <c r="A29" s="1" t="s">
        <v>127</v>
      </c>
      <c r="B29" s="22">
        <v>14</v>
      </c>
      <c r="C29" s="1" t="s">
        <v>16</v>
      </c>
      <c r="D29" s="1" t="s">
        <v>103</v>
      </c>
      <c r="E29" s="1" t="s">
        <v>18</v>
      </c>
      <c r="F29" s="59">
        <v>40</v>
      </c>
      <c r="G29" s="17">
        <v>400</v>
      </c>
      <c r="H29" s="18">
        <f t="shared" si="1"/>
        <v>8.6698341518502316E-3</v>
      </c>
      <c r="J29" s="50"/>
      <c r="K29" s="52"/>
    </row>
    <row r="30" spans="1:16" s="1" customFormat="1" x14ac:dyDescent="0.25">
      <c r="B30" s="22">
        <v>15</v>
      </c>
      <c r="C30" s="1" t="s">
        <v>25</v>
      </c>
      <c r="D30" s="1" t="s">
        <v>117</v>
      </c>
      <c r="E30" s="1" t="s">
        <v>98</v>
      </c>
      <c r="F30" s="59">
        <v>1</v>
      </c>
      <c r="G30" s="17">
        <v>107.87620679999999</v>
      </c>
      <c r="H30" s="18">
        <f t="shared" si="1"/>
        <v>2.3381720547167454E-3</v>
      </c>
      <c r="J30" s="50"/>
      <c r="K30" s="52"/>
    </row>
    <row r="31" spans="1:16" s="1" customFormat="1" x14ac:dyDescent="0.25">
      <c r="B31" s="22"/>
      <c r="C31" s="25" t="s">
        <v>27</v>
      </c>
      <c r="D31" s="25"/>
      <c r="E31" s="25"/>
      <c r="F31" s="25"/>
      <c r="G31" s="26">
        <v>45871.157026600005</v>
      </c>
      <c r="H31" s="70">
        <f>SUM(H14:H30)</f>
        <v>0.99423830943525338</v>
      </c>
      <c r="I31" s="28"/>
      <c r="J31" s="20"/>
      <c r="K31" s="53"/>
      <c r="M31" s="78"/>
      <c r="N31" s="59"/>
      <c r="O31" s="59"/>
      <c r="P31" s="59"/>
    </row>
    <row r="32" spans="1:16" s="1" customFormat="1" x14ac:dyDescent="0.25">
      <c r="B32" s="22"/>
      <c r="C32" s="28"/>
      <c r="D32" s="28"/>
      <c r="E32" s="28"/>
      <c r="F32" s="28"/>
      <c r="G32" s="31"/>
      <c r="H32" s="32"/>
      <c r="I32" s="28"/>
      <c r="J32" s="20"/>
      <c r="K32" s="53"/>
    </row>
    <row r="33" spans="2:13" x14ac:dyDescent="0.25">
      <c r="B33" s="22"/>
      <c r="C33" s="19" t="s">
        <v>28</v>
      </c>
      <c r="D33" s="4"/>
      <c r="E33" s="4"/>
      <c r="F33" s="4"/>
      <c r="G33" s="75"/>
      <c r="H33" s="76"/>
      <c r="J33" s="73" t="s">
        <v>59</v>
      </c>
      <c r="K33" s="74" t="s">
        <v>60</v>
      </c>
    </row>
    <row r="34" spans="2:13" x14ac:dyDescent="0.25">
      <c r="B34" s="22"/>
      <c r="C34" s="4" t="s">
        <v>29</v>
      </c>
      <c r="D34" s="79"/>
      <c r="E34" s="79"/>
      <c r="F34" s="79"/>
      <c r="G34" s="75">
        <v>2.9999999999999997E-4</v>
      </c>
      <c r="H34" s="18">
        <f>+G34/$G$44</f>
        <v>6.5023756138876733E-9</v>
      </c>
      <c r="J34" s="20" t="s">
        <v>61</v>
      </c>
      <c r="K34" s="53">
        <v>0.40260000000000001</v>
      </c>
    </row>
    <row r="35" spans="2:13" x14ac:dyDescent="0.25">
      <c r="B35" s="22"/>
      <c r="C35" s="25" t="s">
        <v>27</v>
      </c>
      <c r="D35" s="25"/>
      <c r="E35" s="25"/>
      <c r="F35" s="25"/>
      <c r="G35" s="26">
        <v>2.9999999999999997E-4</v>
      </c>
      <c r="H35" s="70">
        <f>SUM(H34)</f>
        <v>6.5023756138876733E-9</v>
      </c>
      <c r="I35" s="28"/>
    </row>
    <row r="36" spans="2:13" s="1" customFormat="1" x14ac:dyDescent="0.25">
      <c r="B36" s="22"/>
      <c r="C36" s="4"/>
      <c r="D36" s="4"/>
      <c r="E36" s="4"/>
      <c r="F36" s="4"/>
      <c r="G36" s="75"/>
      <c r="H36" s="76"/>
      <c r="J36" s="20"/>
      <c r="K36" s="53"/>
    </row>
    <row r="37" spans="2:13" s="1" customFormat="1" x14ac:dyDescent="0.25">
      <c r="B37" s="16"/>
      <c r="C37" s="19" t="s">
        <v>30</v>
      </c>
      <c r="F37" s="2"/>
      <c r="G37" s="17">
        <v>39.500000100000001</v>
      </c>
      <c r="H37" s="18">
        <f>+G37/$G$44</f>
        <v>8.5614612466266898E-4</v>
      </c>
      <c r="J37" s="50"/>
      <c r="K37" s="52"/>
    </row>
    <row r="38" spans="2:13" s="1" customFormat="1" x14ac:dyDescent="0.25">
      <c r="B38" s="22"/>
      <c r="C38" s="25" t="s">
        <v>27</v>
      </c>
      <c r="D38" s="25"/>
      <c r="E38" s="25"/>
      <c r="F38" s="80"/>
      <c r="G38" s="26">
        <v>39.500000100000001</v>
      </c>
      <c r="H38" s="69">
        <f>SUM(H37)</f>
        <v>8.5614612466266898E-4</v>
      </c>
      <c r="J38" s="20"/>
      <c r="K38" s="53"/>
    </row>
    <row r="39" spans="2:13" s="1" customFormat="1" x14ac:dyDescent="0.25">
      <c r="B39" s="22"/>
      <c r="C39" s="4"/>
      <c r="D39" s="4"/>
      <c r="E39" s="4"/>
      <c r="F39" s="4"/>
      <c r="G39" s="75"/>
      <c r="H39" s="76"/>
      <c r="J39" s="20"/>
      <c r="K39" s="53"/>
    </row>
    <row r="40" spans="2:13" s="1" customFormat="1" x14ac:dyDescent="0.25">
      <c r="B40" s="22"/>
      <c r="C40" s="19" t="s">
        <v>31</v>
      </c>
      <c r="D40" s="4"/>
      <c r="E40" s="4"/>
      <c r="F40" s="4"/>
      <c r="G40" s="75"/>
      <c r="H40" s="76"/>
      <c r="J40" s="20"/>
      <c r="K40" s="53"/>
    </row>
    <row r="41" spans="2:13" x14ac:dyDescent="0.25">
      <c r="B41" s="16">
        <v>1</v>
      </c>
      <c r="C41" s="4" t="s">
        <v>64</v>
      </c>
      <c r="D41" s="4"/>
      <c r="E41" s="4"/>
      <c r="F41" s="4"/>
      <c r="G41" s="17">
        <v>-67.669609299999991</v>
      </c>
      <c r="H41" s="18">
        <f>+G41/$G$44</f>
        <v>-1.4667107243787549E-3</v>
      </c>
    </row>
    <row r="42" spans="2:13" s="1" customFormat="1" x14ac:dyDescent="0.25">
      <c r="B42" s="16">
        <v>2</v>
      </c>
      <c r="C42" s="1" t="s">
        <v>33</v>
      </c>
      <c r="G42" s="17">
        <v>293.99633489998814</v>
      </c>
      <c r="H42" s="18">
        <f>+G42/$G$44</f>
        <v>6.3722486620867887E-3</v>
      </c>
      <c r="J42" s="50"/>
      <c r="K42" s="52"/>
    </row>
    <row r="43" spans="2:13" x14ac:dyDescent="0.25">
      <c r="B43" s="22"/>
      <c r="C43" s="25" t="s">
        <v>27</v>
      </c>
      <c r="D43" s="25"/>
      <c r="E43" s="25"/>
      <c r="F43" s="25"/>
      <c r="G43" s="26">
        <v>226.32672559998815</v>
      </c>
      <c r="H43" s="70">
        <f>SUM(H41:H42)</f>
        <v>4.9055379377080342E-3</v>
      </c>
      <c r="I43" s="28"/>
    </row>
    <row r="44" spans="2:13" x14ac:dyDescent="0.25">
      <c r="B44" s="22"/>
      <c r="C44" s="40" t="s">
        <v>34</v>
      </c>
      <c r="D44" s="40"/>
      <c r="E44" s="40"/>
      <c r="F44" s="40"/>
      <c r="G44" s="81">
        <v>46136.984052299995</v>
      </c>
      <c r="H44" s="42">
        <f>+H31+H35+H38+H43</f>
        <v>0.99999999999999967</v>
      </c>
      <c r="I44" s="43"/>
      <c r="M44" s="78"/>
    </row>
    <row r="45" spans="2:13" s="50" customFormat="1" x14ac:dyDescent="0.25">
      <c r="B45" s="1"/>
      <c r="C45" s="43"/>
      <c r="D45" s="43"/>
      <c r="E45" s="43"/>
      <c r="F45" s="43"/>
      <c r="G45" s="82"/>
      <c r="H45" s="83"/>
      <c r="I45" s="43"/>
      <c r="K45" s="52"/>
      <c r="L45" s="1"/>
      <c r="M45" s="78"/>
    </row>
    <row r="46" spans="2:13" x14ac:dyDescent="0.25">
      <c r="B46" s="1"/>
      <c r="C46" s="46" t="s">
        <v>35</v>
      </c>
      <c r="D46" s="43"/>
      <c r="E46" s="43"/>
      <c r="F46" s="43"/>
      <c r="G46" s="44"/>
      <c r="H46" s="83"/>
      <c r="I46" s="43"/>
    </row>
    <row r="48" spans="2:13" hidden="1" x14ac:dyDescent="0.25">
      <c r="F48" s="20">
        <v>4496672066.5299997</v>
      </c>
      <c r="G48" s="71">
        <v>44966.720665299996</v>
      </c>
    </row>
    <row r="49" spans="7:7" hidden="1" x14ac:dyDescent="0.25">
      <c r="G49" s="71">
        <v>1170.2633869999991</v>
      </c>
    </row>
  </sheetData>
  <sortState ref="C19:H30">
    <sortCondition descending="1" ref="H19:H30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0"/>
  <sheetViews>
    <sheetView view="pageBreakPreview" topLeftCell="B10" zoomScale="87" zoomScaleNormal="85" zoomScaleSheetLayoutView="87" workbookViewId="0">
      <selection activeCell="C26" sqref="C26"/>
    </sheetView>
  </sheetViews>
  <sheetFormatPr defaultRowHeight="15.75" x14ac:dyDescent="0.25"/>
  <cols>
    <col min="1" max="1" width="10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8.4257812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11.85546875" style="1" bestFit="1" customWidth="1"/>
    <col min="14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6" t="s">
        <v>73</v>
      </c>
      <c r="C7" s="157"/>
      <c r="D7" s="157"/>
      <c r="E7" s="157"/>
      <c r="F7" s="157"/>
      <c r="G7" s="157"/>
      <c r="H7" s="158"/>
      <c r="I7" s="1"/>
      <c r="K7" s="86"/>
      <c r="L7" s="1"/>
    </row>
    <row r="8" spans="1:12" s="4" customFormat="1" ht="15.75" customHeight="1" x14ac:dyDescent="0.25">
      <c r="B8" s="159" t="s">
        <v>99</v>
      </c>
      <c r="C8" s="160"/>
      <c r="D8" s="160"/>
      <c r="E8" s="160"/>
      <c r="F8" s="160"/>
      <c r="G8" s="160"/>
      <c r="H8" s="161"/>
      <c r="I8" s="1"/>
      <c r="K8" s="86"/>
      <c r="L8" s="1"/>
    </row>
    <row r="9" spans="1:12" x14ac:dyDescent="0.25">
      <c r="B9" s="162"/>
      <c r="C9" s="163"/>
      <c r="D9" s="163"/>
      <c r="E9" s="163"/>
      <c r="F9" s="163"/>
      <c r="G9" s="163"/>
      <c r="H9" s="164"/>
    </row>
    <row r="10" spans="1:12" x14ac:dyDescent="0.25">
      <c r="B10" s="6"/>
      <c r="C10" s="7"/>
      <c r="D10" s="8"/>
      <c r="E10" s="8"/>
      <c r="F10" s="87"/>
      <c r="G10" s="10"/>
      <c r="H10" s="88"/>
    </row>
    <row r="11" spans="1:12" s="4" customFormat="1" x14ac:dyDescent="0.25">
      <c r="B11" s="165" t="s">
        <v>2</v>
      </c>
      <c r="C11" s="171" t="s">
        <v>3</v>
      </c>
      <c r="D11" s="171" t="s">
        <v>4</v>
      </c>
      <c r="E11" s="89" t="s">
        <v>5</v>
      </c>
      <c r="F11" s="171" t="s">
        <v>6</v>
      </c>
      <c r="G11" s="90" t="s">
        <v>7</v>
      </c>
      <c r="H11" s="172" t="s">
        <v>8</v>
      </c>
      <c r="I11" s="91"/>
      <c r="J11" s="15"/>
      <c r="K11" s="86"/>
      <c r="L11" s="91"/>
    </row>
    <row r="12" spans="1:12" s="4" customFormat="1" x14ac:dyDescent="0.25">
      <c r="B12" s="165"/>
      <c r="C12" s="171"/>
      <c r="D12" s="171"/>
      <c r="E12" s="89"/>
      <c r="F12" s="171"/>
      <c r="G12" s="90" t="s">
        <v>9</v>
      </c>
      <c r="H12" s="172"/>
      <c r="I12" s="91"/>
      <c r="J12" s="15"/>
      <c r="K12" s="86"/>
      <c r="L12" s="91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">
        <v>131</v>
      </c>
      <c r="B15" s="16">
        <v>1</v>
      </c>
      <c r="C15" s="1" t="s">
        <v>186</v>
      </c>
      <c r="D15" s="77" t="s">
        <v>100</v>
      </c>
      <c r="E15" s="1" t="s">
        <v>67</v>
      </c>
      <c r="F15" s="84">
        <v>338</v>
      </c>
      <c r="G15" s="17">
        <v>4414.05789</v>
      </c>
      <c r="H15" s="92">
        <f>+G15/$G$45</f>
        <v>0.27237525650630212</v>
      </c>
    </row>
    <row r="16" spans="1:12" x14ac:dyDescent="0.25">
      <c r="A16" s="1" t="s">
        <v>73</v>
      </c>
      <c r="B16" s="16"/>
      <c r="G16" s="17"/>
      <c r="H16" s="92"/>
    </row>
    <row r="17" spans="1:16" x14ac:dyDescent="0.25">
      <c r="A17" s="1" t="s">
        <v>132</v>
      </c>
      <c r="B17" s="16"/>
      <c r="C17" s="19" t="s">
        <v>13</v>
      </c>
      <c r="G17" s="17"/>
      <c r="H17" s="18"/>
    </row>
    <row r="18" spans="1:16" x14ac:dyDescent="0.25">
      <c r="B18" s="16">
        <v>2</v>
      </c>
      <c r="C18" s="1" t="s">
        <v>91</v>
      </c>
      <c r="D18" s="77" t="s">
        <v>101</v>
      </c>
      <c r="E18" s="1" t="s">
        <v>52</v>
      </c>
      <c r="F18" s="84">
        <v>334</v>
      </c>
      <c r="G18" s="17">
        <v>3598.5881899999999</v>
      </c>
      <c r="H18" s="92">
        <f t="shared" ref="H18:H31" si="0">+G18/$G$45</f>
        <v>0.22205562449290839</v>
      </c>
    </row>
    <row r="19" spans="1:16" x14ac:dyDescent="0.25">
      <c r="A19" s="1" t="s">
        <v>133</v>
      </c>
      <c r="B19" s="16">
        <v>3</v>
      </c>
      <c r="C19" s="1" t="s">
        <v>92</v>
      </c>
      <c r="D19" s="77" t="s">
        <v>134</v>
      </c>
      <c r="E19" s="1" t="s">
        <v>76</v>
      </c>
      <c r="F19" s="84">
        <v>250</v>
      </c>
      <c r="G19" s="17">
        <v>2500</v>
      </c>
      <c r="H19" s="92">
        <f t="shared" si="0"/>
        <v>0.15426579311712546</v>
      </c>
    </row>
    <row r="20" spans="1:16" x14ac:dyDescent="0.25">
      <c r="A20" s="1" t="s">
        <v>135</v>
      </c>
      <c r="B20" s="16">
        <v>4</v>
      </c>
      <c r="C20" s="1" t="s">
        <v>187</v>
      </c>
      <c r="D20" s="77" t="s">
        <v>101</v>
      </c>
      <c r="E20" s="1" t="s">
        <v>23</v>
      </c>
      <c r="F20" s="84">
        <v>220</v>
      </c>
      <c r="G20" s="17">
        <v>2265.8014400000002</v>
      </c>
      <c r="H20" s="92">
        <f t="shared" si="0"/>
        <v>0.13981426247501</v>
      </c>
    </row>
    <row r="21" spans="1:16" x14ac:dyDescent="0.25">
      <c r="A21" s="1" t="s">
        <v>136</v>
      </c>
      <c r="B21" s="16">
        <v>5</v>
      </c>
      <c r="C21" s="1" t="s">
        <v>92</v>
      </c>
      <c r="D21" s="77" t="s">
        <v>134</v>
      </c>
      <c r="E21" s="1" t="s">
        <v>77</v>
      </c>
      <c r="F21" s="84">
        <v>90</v>
      </c>
      <c r="G21" s="17">
        <v>900</v>
      </c>
      <c r="H21" s="92">
        <f t="shared" si="0"/>
        <v>5.5535685522165167E-2</v>
      </c>
    </row>
    <row r="22" spans="1:16" x14ac:dyDescent="0.25">
      <c r="A22" s="1" t="s">
        <v>137</v>
      </c>
      <c r="B22" s="16">
        <v>6</v>
      </c>
      <c r="C22" s="1" t="s">
        <v>68</v>
      </c>
      <c r="D22" s="77" t="s">
        <v>122</v>
      </c>
      <c r="E22" s="1" t="s">
        <v>90</v>
      </c>
      <c r="F22" s="84">
        <v>90</v>
      </c>
      <c r="G22" s="17">
        <v>900</v>
      </c>
      <c r="H22" s="92">
        <f t="shared" si="0"/>
        <v>5.5535685522165167E-2</v>
      </c>
    </row>
    <row r="23" spans="1:16" x14ac:dyDescent="0.25">
      <c r="A23" s="1" t="s">
        <v>138</v>
      </c>
      <c r="B23" s="16">
        <v>7</v>
      </c>
      <c r="C23" s="1" t="s">
        <v>93</v>
      </c>
      <c r="D23" s="77" t="s">
        <v>139</v>
      </c>
      <c r="E23" s="1" t="s">
        <v>74</v>
      </c>
      <c r="F23" s="84">
        <v>60</v>
      </c>
      <c r="G23" s="17">
        <v>600</v>
      </c>
      <c r="H23" s="92">
        <f t="shared" si="0"/>
        <v>3.7023790348110111E-2</v>
      </c>
    </row>
    <row r="24" spans="1:16" x14ac:dyDescent="0.25">
      <c r="A24" s="1" t="s">
        <v>138</v>
      </c>
      <c r="B24" s="16">
        <v>8</v>
      </c>
      <c r="C24" s="1" t="s">
        <v>93</v>
      </c>
      <c r="D24" s="77" t="s">
        <v>139</v>
      </c>
      <c r="E24" s="1" t="s">
        <v>75</v>
      </c>
      <c r="F24" s="84">
        <v>25</v>
      </c>
      <c r="G24" s="17">
        <v>250</v>
      </c>
      <c r="H24" s="92">
        <f t="shared" si="0"/>
        <v>1.5426579311712546E-2</v>
      </c>
    </row>
    <row r="25" spans="1:16" x14ac:dyDescent="0.25">
      <c r="A25" s="1" t="s">
        <v>140</v>
      </c>
      <c r="B25" s="16">
        <v>9</v>
      </c>
      <c r="C25" s="1" t="s">
        <v>78</v>
      </c>
      <c r="D25" s="77" t="s">
        <v>141</v>
      </c>
      <c r="E25" s="1" t="s">
        <v>79</v>
      </c>
      <c r="F25" s="84">
        <v>200</v>
      </c>
      <c r="G25" s="17">
        <v>200</v>
      </c>
      <c r="H25" s="92">
        <f t="shared" si="0"/>
        <v>1.2341263449370038E-2</v>
      </c>
    </row>
    <row r="26" spans="1:16" x14ac:dyDescent="0.25">
      <c r="A26" s="1" t="s">
        <v>142</v>
      </c>
      <c r="B26" s="16">
        <v>10</v>
      </c>
      <c r="C26" s="1" t="s">
        <v>16</v>
      </c>
      <c r="D26" s="77" t="s">
        <v>103</v>
      </c>
      <c r="E26" s="1" t="s">
        <v>17</v>
      </c>
      <c r="F26" s="84">
        <v>11</v>
      </c>
      <c r="G26" s="17">
        <v>110</v>
      </c>
      <c r="H26" s="92">
        <f t="shared" si="0"/>
        <v>6.7876948971535202E-3</v>
      </c>
    </row>
    <row r="27" spans="1:16" x14ac:dyDescent="0.25">
      <c r="A27" s="1" t="s">
        <v>142</v>
      </c>
      <c r="B27" s="16">
        <v>11</v>
      </c>
      <c r="C27" s="1" t="s">
        <v>16</v>
      </c>
      <c r="D27" s="77" t="s">
        <v>103</v>
      </c>
      <c r="E27" s="1" t="s">
        <v>20</v>
      </c>
      <c r="F27" s="84">
        <v>8</v>
      </c>
      <c r="G27" s="17">
        <v>80</v>
      </c>
      <c r="H27" s="92">
        <f t="shared" si="0"/>
        <v>4.936505379748015E-3</v>
      </c>
    </row>
    <row r="28" spans="1:16" x14ac:dyDescent="0.25">
      <c r="A28" s="1" t="s">
        <v>142</v>
      </c>
      <c r="B28" s="16">
        <v>12</v>
      </c>
      <c r="C28" s="1" t="s">
        <v>16</v>
      </c>
      <c r="D28" s="77" t="s">
        <v>103</v>
      </c>
      <c r="E28" s="1" t="s">
        <v>18</v>
      </c>
      <c r="F28" s="84">
        <v>8</v>
      </c>
      <c r="G28" s="17">
        <v>80</v>
      </c>
      <c r="H28" s="92">
        <f t="shared" si="0"/>
        <v>4.936505379748015E-3</v>
      </c>
    </row>
    <row r="29" spans="1:16" x14ac:dyDescent="0.25">
      <c r="B29" s="16">
        <v>13</v>
      </c>
      <c r="C29" s="1" t="s">
        <v>58</v>
      </c>
      <c r="D29" s="77" t="s">
        <v>101</v>
      </c>
      <c r="E29" s="1" t="s">
        <v>96</v>
      </c>
      <c r="F29" s="84">
        <v>7</v>
      </c>
      <c r="G29" s="17">
        <v>70.802599999999998</v>
      </c>
      <c r="H29" s="92">
        <f t="shared" si="0"/>
        <v>4.3689676975018346E-3</v>
      </c>
    </row>
    <row r="30" spans="1:16" x14ac:dyDescent="0.25">
      <c r="B30" s="16">
        <v>14</v>
      </c>
      <c r="C30" s="1" t="s">
        <v>188</v>
      </c>
      <c r="D30" s="77" t="s">
        <v>104</v>
      </c>
      <c r="E30" s="1" t="s">
        <v>88</v>
      </c>
      <c r="F30" s="84">
        <v>6</v>
      </c>
      <c r="G30" s="17">
        <v>59.96302</v>
      </c>
      <c r="H30" s="92">
        <f t="shared" si="0"/>
        <v>3.7000971351992228E-3</v>
      </c>
    </row>
    <row r="31" spans="1:16" x14ac:dyDescent="0.25">
      <c r="B31" s="16">
        <v>15</v>
      </c>
      <c r="C31" s="1" t="s">
        <v>91</v>
      </c>
      <c r="D31" s="77" t="s">
        <v>101</v>
      </c>
      <c r="E31" s="1" t="s">
        <v>44</v>
      </c>
      <c r="F31" s="84">
        <v>5</v>
      </c>
      <c r="G31" s="17">
        <v>53.799010000000003</v>
      </c>
      <c r="H31" s="92">
        <f t="shared" si="0"/>
        <v>3.3197387786264658E-3</v>
      </c>
    </row>
    <row r="32" spans="1:16" s="4" customFormat="1" x14ac:dyDescent="0.25">
      <c r="B32" s="22"/>
      <c r="C32" s="25" t="s">
        <v>27</v>
      </c>
      <c r="D32" s="25"/>
      <c r="E32" s="25"/>
      <c r="F32" s="25"/>
      <c r="G32" s="26">
        <v>16083.012150000002</v>
      </c>
      <c r="H32" s="93">
        <f>SUM(H15:H31)</f>
        <v>0.99242345001284604</v>
      </c>
      <c r="I32" s="28"/>
      <c r="K32" s="86"/>
      <c r="L32" s="1"/>
      <c r="M32" s="94"/>
      <c r="N32" s="30"/>
      <c r="P32" s="30"/>
    </row>
    <row r="33" spans="2:13" x14ac:dyDescent="0.25">
      <c r="B33" s="16"/>
      <c r="C33" s="28"/>
      <c r="D33" s="28"/>
      <c r="E33" s="28"/>
      <c r="F33" s="28"/>
      <c r="G33" s="31"/>
      <c r="H33" s="95"/>
      <c r="I33" s="28"/>
    </row>
    <row r="34" spans="2:13" x14ac:dyDescent="0.25">
      <c r="B34" s="16"/>
      <c r="C34" s="19" t="s">
        <v>28</v>
      </c>
      <c r="G34" s="17"/>
      <c r="H34" s="18"/>
    </row>
    <row r="35" spans="2:13" x14ac:dyDescent="0.25">
      <c r="B35" s="16"/>
      <c r="C35" s="4" t="s">
        <v>29</v>
      </c>
      <c r="D35" s="96"/>
      <c r="E35" s="96"/>
      <c r="F35" s="96"/>
      <c r="G35" s="17">
        <v>4.0007178000000003</v>
      </c>
      <c r="H35" s="92">
        <f>+G35/$G$45</f>
        <v>2.4686956178192055E-4</v>
      </c>
      <c r="J35" s="54" t="s">
        <v>59</v>
      </c>
      <c r="K35" s="97" t="s">
        <v>60</v>
      </c>
    </row>
    <row r="36" spans="2:13" s="4" customFormat="1" x14ac:dyDescent="0.25">
      <c r="B36" s="22"/>
      <c r="C36" s="25" t="s">
        <v>27</v>
      </c>
      <c r="D36" s="25"/>
      <c r="E36" s="25"/>
      <c r="F36" s="25"/>
      <c r="G36" s="98">
        <v>4.0007178000000003</v>
      </c>
      <c r="H36" s="93">
        <f>SUM(H35)</f>
        <v>2.4686956178192055E-4</v>
      </c>
      <c r="I36" s="28"/>
      <c r="K36" s="86"/>
      <c r="L36" s="1"/>
    </row>
    <row r="37" spans="2:13" x14ac:dyDescent="0.25">
      <c r="B37" s="16"/>
      <c r="G37" s="17"/>
      <c r="H37" s="18"/>
    </row>
    <row r="38" spans="2:13" x14ac:dyDescent="0.25">
      <c r="B38" s="16"/>
      <c r="C38" s="19" t="s">
        <v>30</v>
      </c>
      <c r="G38" s="17">
        <v>4.5</v>
      </c>
      <c r="H38" s="92">
        <f>+G38/$G$45</f>
        <v>2.7767842761082582E-4</v>
      </c>
    </row>
    <row r="39" spans="2:13" s="4" customFormat="1" x14ac:dyDescent="0.25">
      <c r="B39" s="22"/>
      <c r="C39" s="25" t="s">
        <v>27</v>
      </c>
      <c r="D39" s="25"/>
      <c r="E39" s="25"/>
      <c r="F39" s="25"/>
      <c r="G39" s="26">
        <v>4.5</v>
      </c>
      <c r="H39" s="69">
        <f>SUM(H38)</f>
        <v>2.7767842761082582E-4</v>
      </c>
      <c r="I39" s="28"/>
      <c r="K39" s="86"/>
      <c r="L39" s="1"/>
    </row>
    <row r="40" spans="2:13" x14ac:dyDescent="0.25">
      <c r="B40" s="16"/>
      <c r="G40" s="17"/>
      <c r="H40" s="18"/>
    </row>
    <row r="41" spans="2:13" x14ac:dyDescent="0.25">
      <c r="B41" s="16"/>
      <c r="C41" s="19" t="s">
        <v>31</v>
      </c>
      <c r="G41" s="17"/>
      <c r="H41" s="18"/>
    </row>
    <row r="42" spans="2:13" x14ac:dyDescent="0.25">
      <c r="B42" s="16">
        <v>1</v>
      </c>
      <c r="C42" s="1" t="s">
        <v>64</v>
      </c>
      <c r="G42" s="17">
        <v>-23.241560400000001</v>
      </c>
      <c r="H42" s="92">
        <f>+G42/$G$45</f>
        <v>-1.4341510993542304E-3</v>
      </c>
    </row>
    <row r="43" spans="2:13" x14ac:dyDescent="0.25">
      <c r="B43" s="16">
        <v>2</v>
      </c>
      <c r="C43" s="1" t="s">
        <v>33</v>
      </c>
      <c r="G43" s="17">
        <v>137.52486739999767</v>
      </c>
      <c r="H43" s="92">
        <f>+G43/$G$45</f>
        <v>8.4861530971152618E-3</v>
      </c>
    </row>
    <row r="44" spans="2:13" s="4" customFormat="1" x14ac:dyDescent="0.25">
      <c r="B44" s="22"/>
      <c r="C44" s="25" t="s">
        <v>27</v>
      </c>
      <c r="D44" s="25"/>
      <c r="E44" s="25"/>
      <c r="F44" s="25"/>
      <c r="G44" s="99">
        <v>114.28330699999768</v>
      </c>
      <c r="H44" s="70">
        <f>SUM(H42:H43)</f>
        <v>7.0520019977610314E-3</v>
      </c>
      <c r="I44" s="28"/>
      <c r="K44" s="86"/>
      <c r="L44" s="1"/>
    </row>
    <row r="45" spans="2:13" s="4" customFormat="1" x14ac:dyDescent="0.25">
      <c r="B45" s="22"/>
      <c r="C45" s="40" t="s">
        <v>34</v>
      </c>
      <c r="D45" s="40"/>
      <c r="E45" s="40"/>
      <c r="F45" s="40"/>
      <c r="G45" s="41">
        <v>16205.7961748</v>
      </c>
      <c r="H45" s="100">
        <f>+H32+H36+H39+H44</f>
        <v>0.99999999999999978</v>
      </c>
      <c r="I45" s="43"/>
      <c r="K45" s="86"/>
      <c r="L45" s="1"/>
      <c r="M45" s="94"/>
    </row>
    <row r="46" spans="2:13" x14ac:dyDescent="0.25">
      <c r="B46" s="16"/>
      <c r="C46" s="43"/>
      <c r="D46" s="43"/>
      <c r="E46" s="43"/>
      <c r="F46" s="43"/>
      <c r="G46" s="44"/>
      <c r="H46" s="101"/>
      <c r="I46" s="43"/>
      <c r="M46" s="78"/>
    </row>
    <row r="47" spans="2:13" x14ac:dyDescent="0.25">
      <c r="B47" s="16"/>
      <c r="C47" s="46" t="s">
        <v>35</v>
      </c>
      <c r="G47" s="21"/>
      <c r="H47" s="47"/>
    </row>
    <row r="49" spans="6:7" hidden="1" x14ac:dyDescent="0.25">
      <c r="F49" s="102">
        <v>1576757819.9200001</v>
      </c>
      <c r="G49" s="21">
        <v>15767.578199200001</v>
      </c>
    </row>
    <row r="50" spans="6:7" hidden="1" x14ac:dyDescent="0.25">
      <c r="G50" s="21">
        <v>438.21797559999868</v>
      </c>
    </row>
  </sheetData>
  <sortState ref="C18:H31">
    <sortCondition descending="1" ref="H18:H31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view="pageBreakPreview" topLeftCell="B13" zoomScale="88" zoomScaleNormal="85" zoomScaleSheetLayoutView="88" workbookViewId="0">
      <selection activeCell="C14" sqref="C14"/>
    </sheetView>
  </sheetViews>
  <sheetFormatPr defaultRowHeight="15.75" x14ac:dyDescent="0.2"/>
  <cols>
    <col min="1" max="1" width="12" style="103" hidden="1" customWidth="1"/>
    <col min="2" max="2" width="7.5703125" style="103" customWidth="1"/>
    <col min="3" max="3" width="58.140625" style="103" customWidth="1"/>
    <col min="4" max="4" width="15.42578125" style="103" customWidth="1"/>
    <col min="5" max="5" width="17.28515625" style="103" customWidth="1"/>
    <col min="6" max="6" width="10.7109375" style="103" customWidth="1"/>
    <col min="7" max="7" width="16.85546875" style="103" customWidth="1"/>
    <col min="8" max="8" width="14.7109375" style="103" customWidth="1"/>
    <col min="9" max="9" width="14.5703125" style="103" customWidth="1"/>
    <col min="10" max="10" width="17.42578125" style="103" hidden="1" customWidth="1"/>
    <col min="11" max="11" width="9.140625" style="105" hidden="1" customWidth="1"/>
    <col min="12" max="14" width="15.140625" style="103" hidden="1" customWidth="1"/>
    <col min="15" max="16" width="0" style="103" hidden="1" customWidth="1"/>
    <col min="17" max="17" width="12.140625" style="103" bestFit="1" customWidth="1"/>
    <col min="18" max="18" width="10.7109375" style="103" bestFit="1" customWidth="1"/>
    <col min="19" max="20" width="9.28515625" style="103" bestFit="1" customWidth="1"/>
    <col min="21" max="16384" width="9.140625" style="103"/>
  </cols>
  <sheetData>
    <row r="1" spans="1:12" x14ac:dyDescent="0.2">
      <c r="F1" s="104"/>
    </row>
    <row r="2" spans="1:12" x14ac:dyDescent="0.2">
      <c r="F2" s="104"/>
    </row>
    <row r="3" spans="1:12" x14ac:dyDescent="0.2">
      <c r="F3" s="104"/>
    </row>
    <row r="4" spans="1:12" x14ac:dyDescent="0.2">
      <c r="F4" s="104"/>
    </row>
    <row r="5" spans="1:12" x14ac:dyDescent="0.2">
      <c r="B5" s="103" t="s">
        <v>0</v>
      </c>
      <c r="F5" s="104"/>
    </row>
    <row r="6" spans="1:12" s="106" customFormat="1" ht="15.75" customHeight="1" x14ac:dyDescent="0.2">
      <c r="B6" s="156" t="s">
        <v>80</v>
      </c>
      <c r="C6" s="157"/>
      <c r="D6" s="157"/>
      <c r="E6" s="157"/>
      <c r="F6" s="157"/>
      <c r="G6" s="157"/>
      <c r="H6" s="158"/>
      <c r="I6" s="103"/>
      <c r="K6" s="107"/>
      <c r="L6" s="103"/>
    </row>
    <row r="7" spans="1:12" s="106" customFormat="1" ht="15.75" customHeight="1" x14ac:dyDescent="0.2">
      <c r="B7" s="159" t="s">
        <v>99</v>
      </c>
      <c r="C7" s="160"/>
      <c r="D7" s="160"/>
      <c r="E7" s="160"/>
      <c r="F7" s="160"/>
      <c r="G7" s="160"/>
      <c r="H7" s="161"/>
      <c r="I7" s="103"/>
      <c r="K7" s="107"/>
      <c r="L7" s="103"/>
    </row>
    <row r="8" spans="1:12" x14ac:dyDescent="0.2">
      <c r="B8" s="173"/>
      <c r="C8" s="174"/>
      <c r="D8" s="174"/>
      <c r="E8" s="174"/>
      <c r="F8" s="174"/>
      <c r="G8" s="174"/>
      <c r="H8" s="175"/>
      <c r="J8" s="54"/>
      <c r="K8" s="97"/>
    </row>
    <row r="9" spans="1:12" x14ac:dyDescent="0.2">
      <c r="B9" s="108"/>
      <c r="C9" s="109"/>
      <c r="D9" s="109"/>
      <c r="E9" s="109"/>
      <c r="F9" s="109"/>
      <c r="G9" s="109"/>
      <c r="H9" s="110"/>
      <c r="J9" s="54"/>
      <c r="K9" s="97"/>
    </row>
    <row r="10" spans="1:12" s="106" customFormat="1" ht="15.75" customHeight="1" x14ac:dyDescent="0.2">
      <c r="B10" s="165" t="s">
        <v>2</v>
      </c>
      <c r="C10" s="171" t="s">
        <v>3</v>
      </c>
      <c r="D10" s="171" t="s">
        <v>4</v>
      </c>
      <c r="E10" s="89" t="s">
        <v>5</v>
      </c>
      <c r="F10" s="171" t="s">
        <v>6</v>
      </c>
      <c r="G10" s="90" t="s">
        <v>7</v>
      </c>
      <c r="H10" s="172" t="s">
        <v>8</v>
      </c>
      <c r="I10" s="91"/>
      <c r="J10" s="111"/>
      <c r="K10" s="107"/>
      <c r="L10" s="91"/>
    </row>
    <row r="11" spans="1:12" x14ac:dyDescent="0.2">
      <c r="B11" s="165"/>
      <c r="C11" s="171"/>
      <c r="D11" s="171"/>
      <c r="E11" s="89"/>
      <c r="F11" s="171"/>
      <c r="G11" s="90" t="s">
        <v>9</v>
      </c>
      <c r="H11" s="172"/>
      <c r="J11" s="112"/>
    </row>
    <row r="12" spans="1:12" x14ac:dyDescent="0.2">
      <c r="B12" s="113"/>
      <c r="C12" s="114"/>
      <c r="D12" s="114"/>
      <c r="E12" s="114"/>
      <c r="F12" s="114"/>
      <c r="G12" s="115"/>
      <c r="H12" s="116"/>
      <c r="J12" s="112"/>
    </row>
    <row r="13" spans="1:12" x14ac:dyDescent="0.25">
      <c r="B13" s="117"/>
      <c r="C13" s="19" t="s">
        <v>10</v>
      </c>
      <c r="G13" s="118"/>
      <c r="H13" s="92"/>
    </row>
    <row r="14" spans="1:12" x14ac:dyDescent="0.25">
      <c r="A14" s="103" t="s">
        <v>143</v>
      </c>
      <c r="B14" s="117">
        <v>1</v>
      </c>
      <c r="C14" s="103" t="s">
        <v>186</v>
      </c>
      <c r="D14" s="77" t="s">
        <v>100</v>
      </c>
      <c r="E14" s="1" t="s">
        <v>67</v>
      </c>
      <c r="F14" s="119">
        <v>206</v>
      </c>
      <c r="G14" s="119">
        <v>2690.2246300000002</v>
      </c>
      <c r="H14" s="92">
        <f>+G14/$G$46</f>
        <v>0.12137433206655766</v>
      </c>
    </row>
    <row r="15" spans="1:12" x14ac:dyDescent="0.25">
      <c r="A15" s="103" t="s">
        <v>144</v>
      </c>
      <c r="B15" s="117">
        <v>2</v>
      </c>
      <c r="C15" s="103" t="s">
        <v>189</v>
      </c>
      <c r="D15" s="77" t="s">
        <v>113</v>
      </c>
      <c r="E15" s="1" t="s">
        <v>38</v>
      </c>
      <c r="F15" s="119">
        <v>17</v>
      </c>
      <c r="G15" s="119">
        <v>190.71298999999999</v>
      </c>
      <c r="H15" s="92">
        <f t="shared" ref="H15" si="0">+G15/$G$46</f>
        <v>8.6043602156991947E-3</v>
      </c>
    </row>
    <row r="16" spans="1:12" x14ac:dyDescent="0.25">
      <c r="A16" s="103" t="s">
        <v>80</v>
      </c>
      <c r="B16" s="117"/>
      <c r="D16" s="1"/>
      <c r="E16" s="1"/>
      <c r="F16" s="119"/>
      <c r="G16" s="118"/>
      <c r="H16" s="92"/>
    </row>
    <row r="17" spans="1:17" x14ac:dyDescent="0.25">
      <c r="A17" s="103" t="s">
        <v>145</v>
      </c>
      <c r="B17" s="117"/>
      <c r="C17" s="19" t="s">
        <v>13</v>
      </c>
      <c r="D17" s="1"/>
      <c r="E17" s="1"/>
      <c r="F17" s="119"/>
      <c r="G17" s="118"/>
      <c r="H17" s="92"/>
    </row>
    <row r="18" spans="1:17" x14ac:dyDescent="0.25">
      <c r="B18" s="117">
        <v>3</v>
      </c>
      <c r="C18" s="103" t="s">
        <v>21</v>
      </c>
      <c r="D18" s="77" t="s">
        <v>101</v>
      </c>
      <c r="E18" s="1" t="s">
        <v>22</v>
      </c>
      <c r="F18" s="119">
        <v>396100</v>
      </c>
      <c r="G18" s="119">
        <v>3961</v>
      </c>
      <c r="H18" s="92">
        <f t="shared" ref="H18:H32" si="1">+G18/$G$46</f>
        <v>0.17870765286824203</v>
      </c>
    </row>
    <row r="19" spans="1:17" x14ac:dyDescent="0.25">
      <c r="A19" s="103" t="s">
        <v>146</v>
      </c>
      <c r="B19" s="117">
        <v>4</v>
      </c>
      <c r="C19" s="103" t="s">
        <v>25</v>
      </c>
      <c r="D19" s="77" t="s">
        <v>117</v>
      </c>
      <c r="E19" s="1" t="s">
        <v>98</v>
      </c>
      <c r="F19" s="119">
        <v>1</v>
      </c>
      <c r="G19" s="119">
        <v>3730.0908439</v>
      </c>
      <c r="H19" s="92">
        <f t="shared" si="1"/>
        <v>0.16828977018396596</v>
      </c>
    </row>
    <row r="20" spans="1:17" x14ac:dyDescent="0.25">
      <c r="A20" s="103" t="s">
        <v>147</v>
      </c>
      <c r="B20" s="117">
        <v>5</v>
      </c>
      <c r="C20" s="103" t="s">
        <v>92</v>
      </c>
      <c r="D20" s="77" t="s">
        <v>134</v>
      </c>
      <c r="E20" s="1" t="s">
        <v>76</v>
      </c>
      <c r="F20" s="119">
        <v>170</v>
      </c>
      <c r="G20" s="119">
        <v>1700</v>
      </c>
      <c r="H20" s="92">
        <f t="shared" si="1"/>
        <v>7.6698563462764824E-2</v>
      </c>
    </row>
    <row r="21" spans="1:17" x14ac:dyDescent="0.25">
      <c r="A21" s="103" t="s">
        <v>147</v>
      </c>
      <c r="B21" s="117">
        <v>6</v>
      </c>
      <c r="C21" s="103" t="s">
        <v>92</v>
      </c>
      <c r="D21" s="77" t="s">
        <v>134</v>
      </c>
      <c r="E21" s="1" t="s">
        <v>77</v>
      </c>
      <c r="F21" s="119">
        <v>160</v>
      </c>
      <c r="G21" s="119">
        <v>1599.9999700000001</v>
      </c>
      <c r="H21" s="92">
        <f t="shared" si="1"/>
        <v>7.2186881905568712E-2</v>
      </c>
    </row>
    <row r="22" spans="1:17" x14ac:dyDescent="0.25">
      <c r="A22" s="103" t="s">
        <v>148</v>
      </c>
      <c r="B22" s="117">
        <v>7</v>
      </c>
      <c r="C22" s="103" t="s">
        <v>95</v>
      </c>
      <c r="D22" s="77" t="s">
        <v>130</v>
      </c>
      <c r="E22" s="1" t="s">
        <v>72</v>
      </c>
      <c r="F22" s="119">
        <v>18</v>
      </c>
      <c r="G22" s="119">
        <v>1545.4423999999999</v>
      </c>
      <c r="H22" s="92">
        <f t="shared" si="1"/>
        <v>6.9725418820263271E-2</v>
      </c>
    </row>
    <row r="23" spans="1:17" x14ac:dyDescent="0.25">
      <c r="A23" s="103" t="s">
        <v>149</v>
      </c>
      <c r="B23" s="117">
        <v>8</v>
      </c>
      <c r="C23" s="103" t="s">
        <v>187</v>
      </c>
      <c r="D23" s="77" t="s">
        <v>101</v>
      </c>
      <c r="E23" s="1" t="s">
        <v>23</v>
      </c>
      <c r="F23" s="119">
        <v>130</v>
      </c>
      <c r="G23" s="119">
        <v>1338.8827100000001</v>
      </c>
      <c r="H23" s="92">
        <f t="shared" si="1"/>
        <v>6.040610617772562E-2</v>
      </c>
    </row>
    <row r="24" spans="1:17" x14ac:dyDescent="0.25">
      <c r="A24" s="103" t="s">
        <v>150</v>
      </c>
      <c r="B24" s="117">
        <v>9</v>
      </c>
      <c r="C24" s="103" t="s">
        <v>78</v>
      </c>
      <c r="D24" s="77" t="s">
        <v>141</v>
      </c>
      <c r="E24" s="1" t="s">
        <v>79</v>
      </c>
      <c r="F24" s="119">
        <v>1300</v>
      </c>
      <c r="G24" s="119">
        <v>1300</v>
      </c>
      <c r="H24" s="92">
        <f t="shared" si="1"/>
        <v>5.8651842647996624E-2</v>
      </c>
    </row>
    <row r="25" spans="1:17" x14ac:dyDescent="0.25">
      <c r="A25" s="103" t="s">
        <v>151</v>
      </c>
      <c r="B25" s="117">
        <v>10</v>
      </c>
      <c r="C25" s="103" t="s">
        <v>188</v>
      </c>
      <c r="D25" s="77" t="s">
        <v>104</v>
      </c>
      <c r="E25" s="1" t="s">
        <v>81</v>
      </c>
      <c r="F25" s="119">
        <v>84</v>
      </c>
      <c r="G25" s="119">
        <v>839.48218999999995</v>
      </c>
      <c r="H25" s="92">
        <f t="shared" si="1"/>
        <v>3.7874751779750464E-2</v>
      </c>
      <c r="Q25" s="118"/>
    </row>
    <row r="26" spans="1:17" x14ac:dyDescent="0.25">
      <c r="A26" s="103" t="s">
        <v>152</v>
      </c>
      <c r="B26" s="117">
        <v>11</v>
      </c>
      <c r="C26" s="103" t="s">
        <v>91</v>
      </c>
      <c r="D26" s="77" t="s">
        <v>101</v>
      </c>
      <c r="E26" s="1" t="s">
        <v>52</v>
      </c>
      <c r="F26" s="119">
        <v>68</v>
      </c>
      <c r="G26" s="119">
        <v>732.64670000000001</v>
      </c>
      <c r="H26" s="92">
        <f t="shared" si="1"/>
        <v>3.3054676126903069E-2</v>
      </c>
      <c r="Q26" s="118"/>
    </row>
    <row r="27" spans="1:17" x14ac:dyDescent="0.25">
      <c r="A27" s="103" t="s">
        <v>152</v>
      </c>
      <c r="B27" s="117">
        <v>12</v>
      </c>
      <c r="C27" s="103" t="s">
        <v>91</v>
      </c>
      <c r="D27" s="77" t="s">
        <v>101</v>
      </c>
      <c r="E27" s="1" t="s">
        <v>44</v>
      </c>
      <c r="F27" s="119">
        <v>60</v>
      </c>
      <c r="G27" s="119">
        <v>645.58811000000003</v>
      </c>
      <c r="H27" s="92">
        <f t="shared" si="1"/>
        <v>2.9126870956259647E-2</v>
      </c>
      <c r="Q27" s="118"/>
    </row>
    <row r="28" spans="1:17" x14ac:dyDescent="0.25">
      <c r="A28" s="103" t="s">
        <v>153</v>
      </c>
      <c r="B28" s="117">
        <v>13</v>
      </c>
      <c r="C28" s="103" t="s">
        <v>93</v>
      </c>
      <c r="D28" s="77" t="s">
        <v>139</v>
      </c>
      <c r="E28" s="1" t="s">
        <v>74</v>
      </c>
      <c r="F28" s="119">
        <v>60</v>
      </c>
      <c r="G28" s="119">
        <v>600</v>
      </c>
      <c r="H28" s="92">
        <f t="shared" si="1"/>
        <v>2.7070081222152289E-2</v>
      </c>
      <c r="Q28" s="118"/>
    </row>
    <row r="29" spans="1:17" x14ac:dyDescent="0.25">
      <c r="A29" s="103" t="s">
        <v>154</v>
      </c>
      <c r="B29" s="117">
        <v>14</v>
      </c>
      <c r="C29" s="103" t="s">
        <v>16</v>
      </c>
      <c r="D29" s="77" t="s">
        <v>103</v>
      </c>
      <c r="E29" s="1" t="s">
        <v>17</v>
      </c>
      <c r="F29" s="119">
        <v>40</v>
      </c>
      <c r="G29" s="119">
        <v>400</v>
      </c>
      <c r="H29" s="92">
        <f t="shared" si="1"/>
        <v>1.8046720814768193E-2</v>
      </c>
      <c r="Q29" s="118"/>
    </row>
    <row r="30" spans="1:17" x14ac:dyDescent="0.25">
      <c r="B30" s="117">
        <v>15</v>
      </c>
      <c r="C30" s="103" t="s">
        <v>58</v>
      </c>
      <c r="D30" s="77" t="s">
        <v>101</v>
      </c>
      <c r="E30" s="1" t="s">
        <v>96</v>
      </c>
      <c r="F30" s="119">
        <v>20</v>
      </c>
      <c r="G30" s="119">
        <v>202.29315</v>
      </c>
      <c r="H30" s="92">
        <f t="shared" si="1"/>
        <v>9.1268200019750598E-3</v>
      </c>
      <c r="Q30" s="118"/>
    </row>
    <row r="31" spans="1:17" x14ac:dyDescent="0.25">
      <c r="A31" s="103" t="s">
        <v>155</v>
      </c>
      <c r="B31" s="117">
        <v>16</v>
      </c>
      <c r="C31" s="103" t="s">
        <v>68</v>
      </c>
      <c r="D31" s="77" t="s">
        <v>122</v>
      </c>
      <c r="E31" s="1" t="s">
        <v>82</v>
      </c>
      <c r="F31" s="119">
        <v>20</v>
      </c>
      <c r="G31" s="119">
        <v>200</v>
      </c>
      <c r="H31" s="92">
        <f t="shared" si="1"/>
        <v>9.0233604073840963E-3</v>
      </c>
      <c r="Q31" s="118"/>
    </row>
    <row r="32" spans="1:17" x14ac:dyDescent="0.25">
      <c r="B32" s="117">
        <v>17</v>
      </c>
      <c r="C32" s="103" t="s">
        <v>16</v>
      </c>
      <c r="D32" s="77" t="s">
        <v>103</v>
      </c>
      <c r="E32" s="1" t="s">
        <v>18</v>
      </c>
      <c r="F32" s="119">
        <v>16</v>
      </c>
      <c r="G32" s="119">
        <v>160</v>
      </c>
      <c r="H32" s="92">
        <f t="shared" si="1"/>
        <v>7.2186883259072769E-3</v>
      </c>
      <c r="Q32" s="118"/>
    </row>
    <row r="33" spans="2:21" x14ac:dyDescent="0.25">
      <c r="B33" s="117"/>
      <c r="C33" s="25" t="s">
        <v>27</v>
      </c>
      <c r="D33" s="25"/>
      <c r="E33" s="25"/>
      <c r="F33" s="25"/>
      <c r="G33" s="26">
        <v>21836.363693900003</v>
      </c>
      <c r="H33" s="93">
        <f>SUM(H14:H32)</f>
        <v>0.98518689798388392</v>
      </c>
      <c r="I33" s="120"/>
      <c r="R33" s="121"/>
      <c r="S33" s="119"/>
      <c r="T33" s="119"/>
      <c r="U33" s="119"/>
    </row>
    <row r="34" spans="2:21" x14ac:dyDescent="0.2">
      <c r="B34" s="117"/>
      <c r="C34" s="120"/>
      <c r="D34" s="120"/>
      <c r="E34" s="120"/>
      <c r="F34" s="120"/>
      <c r="G34" s="122"/>
      <c r="H34" s="123"/>
      <c r="I34" s="120"/>
    </row>
    <row r="35" spans="2:21" x14ac:dyDescent="0.25">
      <c r="B35" s="117"/>
      <c r="C35" s="19" t="s">
        <v>28</v>
      </c>
      <c r="G35" s="118"/>
      <c r="H35" s="92"/>
      <c r="J35" s="54" t="s">
        <v>59</v>
      </c>
      <c r="K35" s="97" t="s">
        <v>60</v>
      </c>
    </row>
    <row r="36" spans="2:21" x14ac:dyDescent="0.25">
      <c r="B36" s="117"/>
      <c r="C36" s="4" t="s">
        <v>29</v>
      </c>
      <c r="G36" s="118">
        <v>10.001794499999999</v>
      </c>
      <c r="H36" s="92">
        <f>+G36/$G$46</f>
        <v>4.5124898247046004E-4</v>
      </c>
      <c r="J36" s="103" t="s">
        <v>61</v>
      </c>
      <c r="K36" s="105">
        <v>0.22270000000000001</v>
      </c>
    </row>
    <row r="37" spans="2:21" s="106" customFormat="1" x14ac:dyDescent="0.2">
      <c r="B37" s="124"/>
      <c r="C37" s="125" t="s">
        <v>27</v>
      </c>
      <c r="D37" s="126"/>
      <c r="E37" s="126"/>
      <c r="F37" s="126"/>
      <c r="G37" s="126">
        <v>10.001794499999999</v>
      </c>
      <c r="H37" s="127">
        <f>SUM(H36)</f>
        <v>4.5124898247046004E-4</v>
      </c>
      <c r="I37" s="120"/>
      <c r="J37" s="106" t="s">
        <v>63</v>
      </c>
      <c r="K37" s="107">
        <v>1.61E-2</v>
      </c>
      <c r="L37" s="103"/>
    </row>
    <row r="38" spans="2:21" x14ac:dyDescent="0.2">
      <c r="B38" s="117"/>
      <c r="G38" s="118"/>
      <c r="H38" s="92"/>
    </row>
    <row r="39" spans="2:21" x14ac:dyDescent="0.2">
      <c r="B39" s="117"/>
      <c r="C39" s="103" t="s">
        <v>30</v>
      </c>
      <c r="F39" s="104"/>
      <c r="G39" s="118">
        <v>18.100000000000001</v>
      </c>
      <c r="H39" s="92">
        <f>+G39/$G$46</f>
        <v>8.1661411686826074E-4</v>
      </c>
    </row>
    <row r="40" spans="2:21" x14ac:dyDescent="0.2">
      <c r="B40" s="117"/>
      <c r="C40" s="125" t="s">
        <v>27</v>
      </c>
      <c r="D40" s="126"/>
      <c r="E40" s="126"/>
      <c r="F40" s="126"/>
      <c r="G40" s="126">
        <v>18.100000000000001</v>
      </c>
      <c r="H40" s="128">
        <f>SUM(H39)</f>
        <v>8.1661411686826074E-4</v>
      </c>
    </row>
    <row r="41" spans="2:21" x14ac:dyDescent="0.2">
      <c r="B41" s="117"/>
      <c r="G41" s="118"/>
      <c r="H41" s="92"/>
    </row>
    <row r="42" spans="2:21" x14ac:dyDescent="0.25">
      <c r="B42" s="117"/>
      <c r="C42" s="19" t="s">
        <v>31</v>
      </c>
      <c r="G42" s="118"/>
      <c r="H42" s="92"/>
    </row>
    <row r="43" spans="2:21" x14ac:dyDescent="0.2">
      <c r="B43" s="117">
        <v>1</v>
      </c>
      <c r="C43" s="103" t="s">
        <v>33</v>
      </c>
      <c r="G43" s="118">
        <v>334.32187429999976</v>
      </c>
      <c r="H43" s="92">
        <f>+G43/$G$46</f>
        <v>1.5083533819405302E-2</v>
      </c>
    </row>
    <row r="44" spans="2:21" x14ac:dyDescent="0.25">
      <c r="B44" s="117">
        <v>2</v>
      </c>
      <c r="C44" s="103" t="s">
        <v>64</v>
      </c>
      <c r="G44" s="17">
        <v>-34.095832000000001</v>
      </c>
      <c r="H44" s="92">
        <f>+G44/$G$46</f>
        <v>-1.5382949026280987E-3</v>
      </c>
    </row>
    <row r="45" spans="2:21" s="106" customFormat="1" x14ac:dyDescent="0.2">
      <c r="B45" s="124"/>
      <c r="C45" s="125" t="s">
        <v>27</v>
      </c>
      <c r="D45" s="125"/>
      <c r="E45" s="125"/>
      <c r="F45" s="125"/>
      <c r="G45" s="129">
        <v>300.22604229999979</v>
      </c>
      <c r="H45" s="127">
        <f>SUM(H43:H44)</f>
        <v>1.3545238916777204E-2</v>
      </c>
      <c r="I45" s="120"/>
      <c r="K45" s="107"/>
      <c r="L45" s="103"/>
    </row>
    <row r="46" spans="2:21" s="106" customFormat="1" x14ac:dyDescent="0.2">
      <c r="B46" s="124"/>
      <c r="C46" s="130" t="s">
        <v>34</v>
      </c>
      <c r="D46" s="130"/>
      <c r="E46" s="130"/>
      <c r="F46" s="130"/>
      <c r="G46" s="131">
        <v>22164.691530700002</v>
      </c>
      <c r="H46" s="132">
        <f>+H33+H37+H40+H45</f>
        <v>0.99999999999999989</v>
      </c>
      <c r="I46" s="133"/>
      <c r="K46" s="107"/>
      <c r="L46" s="103"/>
      <c r="R46" s="121"/>
    </row>
    <row r="47" spans="2:21" x14ac:dyDescent="0.2">
      <c r="B47" s="117"/>
      <c r="C47" s="133"/>
      <c r="D47" s="133"/>
      <c r="E47" s="133"/>
      <c r="F47" s="133"/>
      <c r="G47" s="134"/>
      <c r="H47" s="135"/>
      <c r="I47" s="133"/>
      <c r="R47" s="121"/>
    </row>
    <row r="48" spans="2:21" x14ac:dyDescent="0.25">
      <c r="B48" s="117"/>
      <c r="C48" s="46" t="s">
        <v>35</v>
      </c>
      <c r="G48" s="136"/>
      <c r="H48" s="137"/>
    </row>
    <row r="50" spans="6:7" hidden="1" x14ac:dyDescent="0.2">
      <c r="F50" s="103">
        <v>2156312166.1700001</v>
      </c>
      <c r="G50" s="136">
        <v>21563.121661699999</v>
      </c>
    </row>
    <row r="51" spans="6:7" hidden="1" x14ac:dyDescent="0.2">
      <c r="G51" s="136">
        <v>601.56986900000265</v>
      </c>
    </row>
  </sheetData>
  <sortState ref="C18:H32">
    <sortCondition descending="1" ref="H18:H32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view="pageBreakPreview" topLeftCell="B7" zoomScale="87" zoomScaleNormal="85" zoomScaleSheetLayoutView="87" workbookViewId="0">
      <selection activeCell="C23" sqref="C23"/>
    </sheetView>
  </sheetViews>
  <sheetFormatPr defaultRowHeight="15.75" x14ac:dyDescent="0.2"/>
  <cols>
    <col min="1" max="1" width="8.140625" style="106" hidden="1" customWidth="1"/>
    <col min="2" max="2" width="7.5703125" style="106" customWidth="1"/>
    <col min="3" max="3" width="58.7109375" style="106" customWidth="1"/>
    <col min="4" max="4" width="15.5703125" style="106" customWidth="1"/>
    <col min="5" max="5" width="18.42578125" style="106" customWidth="1"/>
    <col min="6" max="6" width="10.85546875" style="106" customWidth="1"/>
    <col min="7" max="7" width="16.85546875" style="106" customWidth="1"/>
    <col min="8" max="8" width="14.7109375" style="106" customWidth="1"/>
    <col min="9" max="9" width="14.5703125" style="103" customWidth="1"/>
    <col min="10" max="10" width="21" style="106" hidden="1" customWidth="1"/>
    <col min="11" max="11" width="9.140625" style="107" hidden="1" customWidth="1"/>
    <col min="12" max="12" width="15.140625" style="103" customWidth="1"/>
    <col min="13" max="14" width="9.140625" style="106"/>
    <col min="15" max="16" width="9.28515625" style="106" bestFit="1" customWidth="1"/>
    <col min="17" max="16384" width="9.140625" style="106"/>
  </cols>
  <sheetData>
    <row r="1" spans="1:12" x14ac:dyDescent="0.2">
      <c r="F1" s="138"/>
    </row>
    <row r="2" spans="1:12" x14ac:dyDescent="0.2">
      <c r="F2" s="138"/>
    </row>
    <row r="3" spans="1:12" x14ac:dyDescent="0.2">
      <c r="F3" s="138"/>
    </row>
    <row r="4" spans="1:12" x14ac:dyDescent="0.2">
      <c r="F4" s="138"/>
    </row>
    <row r="5" spans="1:12" x14ac:dyDescent="0.2">
      <c r="B5" s="106" t="s">
        <v>0</v>
      </c>
      <c r="F5" s="138"/>
    </row>
    <row r="6" spans="1:12" ht="15.75" customHeight="1" x14ac:dyDescent="0.2">
      <c r="B6" s="156" t="s">
        <v>83</v>
      </c>
      <c r="C6" s="157"/>
      <c r="D6" s="157"/>
      <c r="E6" s="157"/>
      <c r="F6" s="157"/>
      <c r="G6" s="157"/>
      <c r="H6" s="158"/>
    </row>
    <row r="7" spans="1:12" ht="15.75" customHeight="1" x14ac:dyDescent="0.2">
      <c r="B7" s="159" t="s">
        <v>99</v>
      </c>
      <c r="C7" s="160"/>
      <c r="D7" s="160"/>
      <c r="E7" s="160"/>
      <c r="F7" s="160"/>
      <c r="G7" s="160"/>
      <c r="H7" s="161"/>
    </row>
    <row r="8" spans="1:12" x14ac:dyDescent="0.2">
      <c r="B8" s="173"/>
      <c r="C8" s="174"/>
      <c r="D8" s="174"/>
      <c r="E8" s="174"/>
      <c r="F8" s="174"/>
      <c r="G8" s="174"/>
      <c r="H8" s="175"/>
      <c r="J8" s="73"/>
      <c r="K8" s="139"/>
    </row>
    <row r="9" spans="1:12" x14ac:dyDescent="0.2">
      <c r="B9" s="108"/>
      <c r="C9" s="109"/>
      <c r="D9" s="109"/>
      <c r="E9" s="109"/>
      <c r="F9" s="109"/>
      <c r="G9" s="109"/>
      <c r="H9" s="110"/>
      <c r="J9" s="73"/>
      <c r="K9" s="139"/>
    </row>
    <row r="10" spans="1:12" ht="15.75" customHeight="1" x14ac:dyDescent="0.2">
      <c r="B10" s="165" t="s">
        <v>2</v>
      </c>
      <c r="C10" s="171" t="s">
        <v>3</v>
      </c>
      <c r="D10" s="171" t="s">
        <v>4</v>
      </c>
      <c r="E10" s="89" t="s">
        <v>5</v>
      </c>
      <c r="F10" s="171" t="s">
        <v>6</v>
      </c>
      <c r="G10" s="90" t="s">
        <v>7</v>
      </c>
      <c r="H10" s="172" t="s">
        <v>8</v>
      </c>
      <c r="I10" s="91"/>
      <c r="J10" s="111"/>
      <c r="L10" s="91"/>
    </row>
    <row r="11" spans="1:12" x14ac:dyDescent="0.2">
      <c r="B11" s="165"/>
      <c r="C11" s="171"/>
      <c r="D11" s="171"/>
      <c r="E11" s="89"/>
      <c r="F11" s="171"/>
      <c r="G11" s="90" t="s">
        <v>9</v>
      </c>
      <c r="H11" s="172"/>
      <c r="J11" s="111"/>
    </row>
    <row r="12" spans="1:12" s="103" customFormat="1" x14ac:dyDescent="0.2">
      <c r="B12" s="113"/>
      <c r="C12" s="114"/>
      <c r="D12" s="114"/>
      <c r="E12" s="114"/>
      <c r="F12" s="114"/>
      <c r="G12" s="115"/>
      <c r="H12" s="116"/>
      <c r="J12" s="112"/>
      <c r="K12" s="105"/>
    </row>
    <row r="13" spans="1:12" s="103" customFormat="1" x14ac:dyDescent="0.25">
      <c r="B13" s="124"/>
      <c r="C13" s="19" t="s">
        <v>10</v>
      </c>
      <c r="D13" s="106"/>
      <c r="E13" s="106"/>
      <c r="F13" s="106"/>
      <c r="G13" s="140"/>
      <c r="H13" s="141"/>
      <c r="J13" s="106"/>
      <c r="K13" s="107"/>
    </row>
    <row r="14" spans="1:12" s="103" customFormat="1" x14ac:dyDescent="0.25">
      <c r="A14" s="103" t="s">
        <v>156</v>
      </c>
      <c r="B14" s="117">
        <v>1</v>
      </c>
      <c r="C14" s="103" t="s">
        <v>189</v>
      </c>
      <c r="D14" s="1" t="s">
        <v>113</v>
      </c>
      <c r="E14" s="103" t="s">
        <v>38</v>
      </c>
      <c r="F14" s="119">
        <v>472</v>
      </c>
      <c r="G14" s="118">
        <v>5280.9858599999998</v>
      </c>
      <c r="H14" s="92">
        <f>+G14/$G$39</f>
        <v>0.30134337941506728</v>
      </c>
      <c r="K14" s="105"/>
    </row>
    <row r="15" spans="1:12" s="103" customFormat="1" x14ac:dyDescent="0.25">
      <c r="A15" s="103" t="s">
        <v>157</v>
      </c>
      <c r="B15" s="117">
        <v>2</v>
      </c>
      <c r="C15" s="103" t="s">
        <v>186</v>
      </c>
      <c r="D15" s="1" t="s">
        <v>100</v>
      </c>
      <c r="E15" s="103" t="s">
        <v>67</v>
      </c>
      <c r="F15" s="119">
        <v>5</v>
      </c>
      <c r="G15" s="118">
        <v>65.296719999999993</v>
      </c>
      <c r="H15" s="92">
        <f t="shared" ref="H15" si="0">+G15/$G$39</f>
        <v>3.7259585219793431E-3</v>
      </c>
      <c r="K15" s="105"/>
      <c r="L15" s="118"/>
    </row>
    <row r="16" spans="1:12" s="103" customFormat="1" x14ac:dyDescent="0.2">
      <c r="A16" s="103" t="s">
        <v>83</v>
      </c>
      <c r="B16" s="117"/>
      <c r="F16" s="119"/>
      <c r="G16" s="118"/>
      <c r="H16" s="92"/>
      <c r="K16" s="105"/>
    </row>
    <row r="17" spans="1:17" s="103" customFormat="1" x14ac:dyDescent="0.25">
      <c r="A17" s="103" t="s">
        <v>158</v>
      </c>
      <c r="B17" s="117"/>
      <c r="C17" s="19" t="s">
        <v>13</v>
      </c>
      <c r="F17" s="119"/>
      <c r="G17" s="118"/>
      <c r="H17" s="92"/>
      <c r="K17" s="105"/>
    </row>
    <row r="18" spans="1:17" s="103" customFormat="1" x14ac:dyDescent="0.25">
      <c r="B18" s="117">
        <v>3</v>
      </c>
      <c r="C18" s="103" t="s">
        <v>21</v>
      </c>
      <c r="D18" s="1" t="s">
        <v>101</v>
      </c>
      <c r="E18" s="103" t="s">
        <v>22</v>
      </c>
      <c r="F18" s="119">
        <v>372000</v>
      </c>
      <c r="G18" s="118">
        <v>3720</v>
      </c>
      <c r="H18" s="92">
        <f t="shared" ref="H18:H25" si="1">+G18/$G$39</f>
        <v>0.21227047394973525</v>
      </c>
      <c r="K18" s="105"/>
    </row>
    <row r="19" spans="1:17" s="103" customFormat="1" x14ac:dyDescent="0.25">
      <c r="A19" s="103" t="s">
        <v>159</v>
      </c>
      <c r="B19" s="117">
        <v>4</v>
      </c>
      <c r="C19" s="103" t="s">
        <v>188</v>
      </c>
      <c r="D19" s="1" t="s">
        <v>104</v>
      </c>
      <c r="E19" s="103" t="s">
        <v>84</v>
      </c>
      <c r="F19" s="119">
        <v>365</v>
      </c>
      <c r="G19" s="118">
        <v>3647.75</v>
      </c>
      <c r="H19" s="92">
        <f t="shared" si="1"/>
        <v>0.20814774767477065</v>
      </c>
      <c r="K19" s="105"/>
    </row>
    <row r="20" spans="1:17" s="103" customFormat="1" x14ac:dyDescent="0.25">
      <c r="A20" s="103" t="s">
        <v>160</v>
      </c>
      <c r="B20" s="117">
        <v>5</v>
      </c>
      <c r="C20" s="103" t="s">
        <v>68</v>
      </c>
      <c r="D20" s="1" t="s">
        <v>122</v>
      </c>
      <c r="E20" s="1" t="s">
        <v>85</v>
      </c>
      <c r="F20" s="119">
        <v>280</v>
      </c>
      <c r="G20" s="118">
        <v>2800</v>
      </c>
      <c r="H20" s="92">
        <f t="shared" si="1"/>
        <v>0.15977347501592976</v>
      </c>
      <c r="K20" s="105"/>
    </row>
    <row r="21" spans="1:17" s="103" customFormat="1" x14ac:dyDescent="0.25">
      <c r="A21" s="103" t="s">
        <v>161</v>
      </c>
      <c r="B21" s="117">
        <v>6</v>
      </c>
      <c r="C21" s="103" t="s">
        <v>91</v>
      </c>
      <c r="D21" s="1" t="s">
        <v>101</v>
      </c>
      <c r="E21" s="103" t="s">
        <v>44</v>
      </c>
      <c r="F21" s="119">
        <v>80</v>
      </c>
      <c r="G21" s="118">
        <v>860.78414999999995</v>
      </c>
      <c r="H21" s="92">
        <f t="shared" si="1"/>
        <v>4.9118026744333333E-2</v>
      </c>
      <c r="K21" s="105"/>
    </row>
    <row r="22" spans="1:17" s="103" customFormat="1" x14ac:dyDescent="0.25">
      <c r="A22" s="103" t="s">
        <v>162</v>
      </c>
      <c r="B22" s="117">
        <v>7</v>
      </c>
      <c r="C22" s="103" t="s">
        <v>16</v>
      </c>
      <c r="D22" s="1" t="s">
        <v>103</v>
      </c>
      <c r="E22" s="103" t="s">
        <v>19</v>
      </c>
      <c r="F22" s="119">
        <v>81</v>
      </c>
      <c r="G22" s="118">
        <v>810</v>
      </c>
      <c r="H22" s="92">
        <f t="shared" si="1"/>
        <v>4.6220183843893967E-2</v>
      </c>
      <c r="K22" s="105"/>
    </row>
    <row r="23" spans="1:17" s="103" customFormat="1" x14ac:dyDescent="0.25">
      <c r="A23" s="103" t="s">
        <v>163</v>
      </c>
      <c r="B23" s="117">
        <v>8</v>
      </c>
      <c r="C23" s="103" t="s">
        <v>58</v>
      </c>
      <c r="D23" s="1" t="s">
        <v>101</v>
      </c>
      <c r="E23" s="103" t="s">
        <v>96</v>
      </c>
      <c r="F23" s="119">
        <v>10</v>
      </c>
      <c r="G23" s="118">
        <v>101.14658</v>
      </c>
      <c r="H23" s="92">
        <f t="shared" si="1"/>
        <v>5.7716216330631221E-3</v>
      </c>
      <c r="K23" s="105"/>
    </row>
    <row r="24" spans="1:17" s="103" customFormat="1" x14ac:dyDescent="0.25">
      <c r="B24" s="117">
        <v>9</v>
      </c>
      <c r="C24" s="103" t="s">
        <v>16</v>
      </c>
      <c r="D24" s="1" t="s">
        <v>103</v>
      </c>
      <c r="E24" s="103" t="s">
        <v>18</v>
      </c>
      <c r="F24" s="119">
        <v>8</v>
      </c>
      <c r="G24" s="118">
        <v>80</v>
      </c>
      <c r="H24" s="92">
        <f t="shared" si="1"/>
        <v>4.5649564290265645E-3</v>
      </c>
      <c r="K24" s="105"/>
    </row>
    <row r="25" spans="1:17" s="103" customFormat="1" x14ac:dyDescent="0.25">
      <c r="A25" s="103" t="s">
        <v>164</v>
      </c>
      <c r="B25" s="117">
        <v>10</v>
      </c>
      <c r="C25" s="103" t="s">
        <v>25</v>
      </c>
      <c r="D25" s="1" t="s">
        <v>117</v>
      </c>
      <c r="E25" s="103" t="s">
        <v>98</v>
      </c>
      <c r="F25" s="119">
        <v>1</v>
      </c>
      <c r="G25" s="118">
        <v>26.217450299999999</v>
      </c>
      <c r="H25" s="92">
        <f t="shared" si="1"/>
        <v>1.496018978745868E-3</v>
      </c>
      <c r="K25" s="105"/>
    </row>
    <row r="26" spans="1:17" s="103" customFormat="1" x14ac:dyDescent="0.2">
      <c r="B26" s="124"/>
      <c r="C26" s="125" t="s">
        <v>27</v>
      </c>
      <c r="D26" s="125"/>
      <c r="E26" s="125"/>
      <c r="F26" s="125"/>
      <c r="G26" s="129">
        <v>17392.180760299998</v>
      </c>
      <c r="H26" s="142">
        <f>SUM(H14:H25)</f>
        <v>0.9924318422065449</v>
      </c>
      <c r="I26" s="120"/>
      <c r="J26" s="106"/>
      <c r="K26" s="107"/>
      <c r="M26" s="121"/>
      <c r="O26" s="119"/>
      <c r="P26" s="119"/>
      <c r="Q26" s="119"/>
    </row>
    <row r="27" spans="1:17" s="103" customFormat="1" x14ac:dyDescent="0.2">
      <c r="B27" s="117"/>
      <c r="C27" s="120"/>
      <c r="D27" s="120"/>
      <c r="E27" s="120"/>
      <c r="F27" s="120"/>
      <c r="G27" s="122"/>
      <c r="H27" s="123"/>
      <c r="I27" s="120"/>
      <c r="K27" s="105"/>
    </row>
    <row r="28" spans="1:17" x14ac:dyDescent="0.25">
      <c r="B28" s="124"/>
      <c r="C28" s="19" t="s">
        <v>28</v>
      </c>
      <c r="G28" s="140"/>
      <c r="H28" s="141"/>
      <c r="J28" s="73" t="s">
        <v>59</v>
      </c>
      <c r="K28" s="139" t="s">
        <v>60</v>
      </c>
    </row>
    <row r="29" spans="1:17" x14ac:dyDescent="0.25">
      <c r="B29" s="124"/>
      <c r="C29" s="4" t="s">
        <v>86</v>
      </c>
      <c r="G29" s="140">
        <v>6.0010767000000005</v>
      </c>
      <c r="H29" s="92">
        <f>+G29/$G$39</f>
        <v>3.4243317078433156E-4</v>
      </c>
      <c r="J29" s="106" t="s">
        <v>61</v>
      </c>
      <c r="K29" s="107">
        <v>0.40260000000000001</v>
      </c>
    </row>
    <row r="30" spans="1:17" x14ac:dyDescent="0.2">
      <c r="B30" s="124"/>
      <c r="C30" s="125" t="s">
        <v>27</v>
      </c>
      <c r="D30" s="125"/>
      <c r="E30" s="125"/>
      <c r="F30" s="125"/>
      <c r="G30" s="129">
        <v>6.0010767000000005</v>
      </c>
      <c r="H30" s="127">
        <f>SUM(H29)</f>
        <v>3.4243317078433156E-4</v>
      </c>
      <c r="I30" s="120"/>
    </row>
    <row r="31" spans="1:17" s="103" customFormat="1" x14ac:dyDescent="0.2">
      <c r="B31" s="124"/>
      <c r="C31" s="106"/>
      <c r="D31" s="106"/>
      <c r="E31" s="106"/>
      <c r="F31" s="106"/>
      <c r="G31" s="140"/>
      <c r="H31" s="141"/>
      <c r="J31" s="106"/>
      <c r="K31" s="107"/>
    </row>
    <row r="32" spans="1:17" s="103" customFormat="1" x14ac:dyDescent="0.2">
      <c r="B32" s="117"/>
      <c r="C32" s="143" t="s">
        <v>30</v>
      </c>
      <c r="F32" s="104"/>
      <c r="G32" s="118">
        <v>29.900000200000001</v>
      </c>
      <c r="H32" s="92">
        <f>+G32/$G$39</f>
        <v>1.7061524767610697E-3</v>
      </c>
      <c r="K32" s="105"/>
    </row>
    <row r="33" spans="2:13" s="103" customFormat="1" x14ac:dyDescent="0.2">
      <c r="B33" s="124"/>
      <c r="C33" s="125" t="s">
        <v>27</v>
      </c>
      <c r="D33" s="125"/>
      <c r="E33" s="125"/>
      <c r="F33" s="144"/>
      <c r="G33" s="129">
        <v>29.900000200000001</v>
      </c>
      <c r="H33" s="142">
        <f>SUM(H32)</f>
        <v>1.7061524767610697E-3</v>
      </c>
      <c r="J33" s="106"/>
      <c r="K33" s="107"/>
    </row>
    <row r="34" spans="2:13" s="103" customFormat="1" x14ac:dyDescent="0.2">
      <c r="B34" s="124"/>
      <c r="C34" s="106"/>
      <c r="D34" s="106"/>
      <c r="E34" s="106"/>
      <c r="F34" s="106"/>
      <c r="G34" s="140"/>
      <c r="H34" s="141"/>
      <c r="J34" s="106"/>
      <c r="K34" s="107"/>
    </row>
    <row r="35" spans="2:13" s="103" customFormat="1" x14ac:dyDescent="0.25">
      <c r="B35" s="124"/>
      <c r="C35" s="19" t="s">
        <v>31</v>
      </c>
      <c r="D35" s="106"/>
      <c r="E35" s="106"/>
      <c r="F35" s="106"/>
      <c r="G35" s="140"/>
      <c r="H35" s="141"/>
      <c r="J35" s="106"/>
      <c r="K35" s="107"/>
    </row>
    <row r="36" spans="2:13" s="103" customFormat="1" x14ac:dyDescent="0.2">
      <c r="B36" s="117">
        <v>1</v>
      </c>
      <c r="C36" s="103" t="s">
        <v>33</v>
      </c>
      <c r="G36" s="118">
        <v>122.09532270000636</v>
      </c>
      <c r="H36" s="92">
        <f>+G36/$G$39</f>
        <v>6.9669978539183388E-3</v>
      </c>
      <c r="K36" s="105"/>
    </row>
    <row r="37" spans="2:13" x14ac:dyDescent="0.25">
      <c r="B37" s="124">
        <v>2</v>
      </c>
      <c r="C37" s="106" t="s">
        <v>64</v>
      </c>
      <c r="G37" s="17">
        <v>-25.365862400000001</v>
      </c>
      <c r="H37" s="92">
        <f>+G37/$G$39</f>
        <v>-1.44742570800854E-3</v>
      </c>
    </row>
    <row r="38" spans="2:13" x14ac:dyDescent="0.2">
      <c r="B38" s="124"/>
      <c r="C38" s="125" t="s">
        <v>27</v>
      </c>
      <c r="D38" s="125"/>
      <c r="E38" s="125"/>
      <c r="F38" s="125"/>
      <c r="G38" s="129">
        <v>96.729460300006366</v>
      </c>
      <c r="H38" s="142">
        <f>SUM(H36:H37)</f>
        <v>5.5195721459097985E-3</v>
      </c>
      <c r="I38" s="120"/>
    </row>
    <row r="39" spans="2:13" x14ac:dyDescent="0.2">
      <c r="B39" s="124"/>
      <c r="C39" s="130" t="s">
        <v>34</v>
      </c>
      <c r="D39" s="130"/>
      <c r="E39" s="130"/>
      <c r="F39" s="130"/>
      <c r="G39" s="131">
        <v>17524.8112975</v>
      </c>
      <c r="H39" s="132">
        <f>+H26+H30+H33+H38</f>
        <v>1</v>
      </c>
      <c r="I39" s="133"/>
      <c r="M39" s="121"/>
    </row>
    <row r="40" spans="2:13" s="103" customFormat="1" x14ac:dyDescent="0.2">
      <c r="B40" s="117"/>
      <c r="C40" s="133"/>
      <c r="D40" s="133"/>
      <c r="E40" s="133"/>
      <c r="F40" s="133"/>
      <c r="G40" s="134"/>
      <c r="H40" s="135"/>
      <c r="I40" s="133"/>
      <c r="K40" s="105"/>
      <c r="M40" s="121"/>
    </row>
    <row r="41" spans="2:13" x14ac:dyDescent="0.25">
      <c r="B41" s="124"/>
      <c r="C41" s="46" t="s">
        <v>35</v>
      </c>
      <c r="G41" s="145"/>
      <c r="H41" s="146"/>
    </row>
    <row r="43" spans="2:13" hidden="1" x14ac:dyDescent="0.2">
      <c r="F43" s="106">
        <v>1707699234.05</v>
      </c>
      <c r="G43" s="145">
        <v>17076.992340500001</v>
      </c>
    </row>
    <row r="44" spans="2:13" hidden="1" x14ac:dyDescent="0.2">
      <c r="G44" s="145">
        <v>447.8189569999995</v>
      </c>
    </row>
  </sheetData>
  <sortState ref="C18:H25">
    <sortCondition descending="1" ref="H18:H25"/>
  </sortState>
  <mergeCells count="8">
    <mergeCell ref="B6:H6"/>
    <mergeCell ref="B7:H7"/>
    <mergeCell ref="B8:H8"/>
    <mergeCell ref="B10:B11"/>
    <mergeCell ref="C10:C11"/>
    <mergeCell ref="D10:D11"/>
    <mergeCell ref="F10:F11"/>
    <mergeCell ref="H10:H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52"/>
  <sheetViews>
    <sheetView view="pageBreakPreview" topLeftCell="B10" zoomScale="87" zoomScaleNormal="85" zoomScaleSheetLayoutView="87" workbookViewId="0">
      <selection activeCell="C25" sqref="C25"/>
    </sheetView>
  </sheetViews>
  <sheetFormatPr defaultRowHeight="15.75" x14ac:dyDescent="0.25"/>
  <cols>
    <col min="1" max="1" width="15" style="1" hidden="1" customWidth="1"/>
    <col min="2" max="2" width="7.5703125" style="1" customWidth="1"/>
    <col min="3" max="3" width="58.7109375" style="1" customWidth="1"/>
    <col min="4" max="4" width="15.5703125" style="1" customWidth="1"/>
    <col min="5" max="5" width="17.85546875" style="1" customWidth="1"/>
    <col min="6" max="6" width="18.42578125" style="84" customWidth="1"/>
    <col min="7" max="7" width="16.85546875" style="1" customWidth="1"/>
    <col min="8" max="8" width="14.7109375" style="1" customWidth="1"/>
    <col min="9" max="9" width="16.28515625" style="1" bestFit="1" customWidth="1"/>
    <col min="10" max="10" width="19.85546875" style="1" hidden="1" customWidth="1"/>
    <col min="11" max="11" width="9.140625" style="85" hidden="1" customWidth="1"/>
    <col min="12" max="12" width="15.7109375" style="1" customWidth="1"/>
    <col min="13" max="13" width="9.140625" style="1"/>
    <col min="14" max="14" width="11" style="1" bestFit="1" customWidth="1"/>
    <col min="15" max="16384" width="9.140625" style="1"/>
  </cols>
  <sheetData>
    <row r="5" spans="1:12" x14ac:dyDescent="0.25">
      <c r="B5" s="1" t="s">
        <v>0</v>
      </c>
    </row>
    <row r="7" spans="1:12" s="4" customFormat="1" ht="15.75" customHeight="1" x14ac:dyDescent="0.25">
      <c r="B7" s="156" t="s">
        <v>87</v>
      </c>
      <c r="C7" s="157"/>
      <c r="D7" s="157"/>
      <c r="E7" s="157"/>
      <c r="F7" s="157"/>
      <c r="G7" s="157"/>
      <c r="H7" s="158"/>
      <c r="I7" s="1"/>
      <c r="K7" s="86"/>
      <c r="L7" s="1"/>
    </row>
    <row r="8" spans="1:12" s="4" customFormat="1" ht="15.75" customHeight="1" x14ac:dyDescent="0.25">
      <c r="B8" s="159" t="s">
        <v>99</v>
      </c>
      <c r="C8" s="160"/>
      <c r="D8" s="160"/>
      <c r="E8" s="160"/>
      <c r="F8" s="160"/>
      <c r="G8" s="160"/>
      <c r="H8" s="161"/>
      <c r="I8" s="1"/>
      <c r="K8" s="86"/>
      <c r="L8" s="1"/>
    </row>
    <row r="9" spans="1:12" x14ac:dyDescent="0.25">
      <c r="B9" s="162"/>
      <c r="C9" s="163"/>
      <c r="D9" s="163"/>
      <c r="E9" s="163"/>
      <c r="F9" s="163"/>
      <c r="G9" s="163"/>
      <c r="H9" s="164"/>
    </row>
    <row r="10" spans="1:12" x14ac:dyDescent="0.25">
      <c r="B10" s="6"/>
      <c r="C10" s="7"/>
      <c r="D10" s="8"/>
      <c r="E10" s="8"/>
      <c r="F10" s="87"/>
      <c r="G10" s="10"/>
      <c r="H10" s="88"/>
    </row>
    <row r="11" spans="1:12" s="4" customFormat="1" x14ac:dyDescent="0.25">
      <c r="B11" s="165" t="s">
        <v>2</v>
      </c>
      <c r="C11" s="171" t="s">
        <v>3</v>
      </c>
      <c r="D11" s="171" t="s">
        <v>4</v>
      </c>
      <c r="E11" s="89" t="s">
        <v>5</v>
      </c>
      <c r="F11" s="171" t="s">
        <v>6</v>
      </c>
      <c r="G11" s="90" t="s">
        <v>7</v>
      </c>
      <c r="H11" s="172" t="s">
        <v>8</v>
      </c>
      <c r="I11" s="91"/>
      <c r="J11" s="15"/>
      <c r="K11" s="86"/>
      <c r="L11" s="91"/>
    </row>
    <row r="12" spans="1:12" x14ac:dyDescent="0.25">
      <c r="B12" s="165"/>
      <c r="C12" s="171"/>
      <c r="D12" s="171"/>
      <c r="E12" s="89"/>
      <c r="F12" s="171"/>
      <c r="G12" s="90" t="s">
        <v>9</v>
      </c>
      <c r="H12" s="172"/>
    </row>
    <row r="13" spans="1:12" x14ac:dyDescent="0.25">
      <c r="B13" s="16"/>
      <c r="G13" s="17"/>
      <c r="H13" s="18"/>
    </row>
    <row r="14" spans="1:12" x14ac:dyDescent="0.25">
      <c r="B14" s="16"/>
      <c r="C14" s="19" t="s">
        <v>10</v>
      </c>
      <c r="G14" s="17"/>
      <c r="H14" s="18"/>
    </row>
    <row r="15" spans="1:12" x14ac:dyDescent="0.25">
      <c r="A15" s="1" t="s">
        <v>165</v>
      </c>
      <c r="B15" s="16">
        <v>1</v>
      </c>
      <c r="C15" s="1" t="s">
        <v>189</v>
      </c>
      <c r="D15" s="1" t="s">
        <v>113</v>
      </c>
      <c r="E15" s="1" t="s">
        <v>38</v>
      </c>
      <c r="F15" s="84">
        <v>230</v>
      </c>
      <c r="G15" s="17">
        <v>2580.2345300000002</v>
      </c>
      <c r="H15" s="18">
        <f>+G15/$G$47</f>
        <v>0.16838370723873297</v>
      </c>
      <c r="L15" s="21"/>
    </row>
    <row r="16" spans="1:12" x14ac:dyDescent="0.25">
      <c r="A16" s="1" t="s">
        <v>166</v>
      </c>
      <c r="B16" s="16">
        <v>2</v>
      </c>
      <c r="C16" s="1" t="s">
        <v>12</v>
      </c>
      <c r="D16" s="1" t="s">
        <v>114</v>
      </c>
      <c r="E16" s="1" t="s">
        <v>43</v>
      </c>
      <c r="F16" s="84">
        <v>150000</v>
      </c>
      <c r="G16" s="17">
        <v>1499.99999</v>
      </c>
      <c r="H16" s="18">
        <f t="shared" ref="H16:H17" si="0">+G16/$G$47</f>
        <v>9.7888605178174382E-2</v>
      </c>
      <c r="L16" s="21"/>
    </row>
    <row r="17" spans="1:16" x14ac:dyDescent="0.25">
      <c r="A17" s="1" t="s">
        <v>167</v>
      </c>
      <c r="B17" s="16">
        <v>3</v>
      </c>
      <c r="C17" s="1" t="s">
        <v>186</v>
      </c>
      <c r="D17" s="1" t="s">
        <v>100</v>
      </c>
      <c r="E17" s="1" t="s">
        <v>67</v>
      </c>
      <c r="F17" s="84">
        <v>77</v>
      </c>
      <c r="G17" s="17">
        <v>1005.5694</v>
      </c>
      <c r="H17" s="18">
        <f t="shared" si="0"/>
        <v>6.5622524421385969E-2</v>
      </c>
      <c r="L17" s="21"/>
    </row>
    <row r="18" spans="1:16" x14ac:dyDescent="0.25">
      <c r="A18" s="1" t="s">
        <v>87</v>
      </c>
      <c r="B18" s="16"/>
      <c r="G18" s="17"/>
      <c r="H18" s="18"/>
      <c r="L18" s="21"/>
    </row>
    <row r="19" spans="1:16" x14ac:dyDescent="0.25">
      <c r="A19" s="1" t="s">
        <v>168</v>
      </c>
      <c r="B19" s="16"/>
      <c r="C19" s="19" t="s">
        <v>13</v>
      </c>
      <c r="G19" s="17"/>
      <c r="H19" s="18"/>
      <c r="L19" s="21"/>
    </row>
    <row r="20" spans="1:16" x14ac:dyDescent="0.25">
      <c r="A20" s="1" t="s">
        <v>169</v>
      </c>
      <c r="B20" s="16">
        <v>4</v>
      </c>
      <c r="C20" s="1" t="s">
        <v>190</v>
      </c>
      <c r="D20" s="1" t="s">
        <v>115</v>
      </c>
      <c r="E20" s="1" t="s">
        <v>47</v>
      </c>
      <c r="F20" s="84">
        <v>287558</v>
      </c>
      <c r="G20" s="17">
        <v>2875.58</v>
      </c>
      <c r="H20" s="18">
        <f t="shared" ref="H20:H31" si="1">+G20/$G$47</f>
        <v>0.18765767810322098</v>
      </c>
      <c r="L20" s="21"/>
    </row>
    <row r="21" spans="1:16" x14ac:dyDescent="0.25">
      <c r="A21" s="1" t="s">
        <v>170</v>
      </c>
      <c r="B21" s="16">
        <v>5</v>
      </c>
      <c r="C21" s="1" t="s">
        <v>188</v>
      </c>
      <c r="D21" s="1" t="s">
        <v>104</v>
      </c>
      <c r="E21" s="1" t="s">
        <v>88</v>
      </c>
      <c r="F21" s="84">
        <v>180</v>
      </c>
      <c r="G21" s="17">
        <v>1798.89041</v>
      </c>
      <c r="H21" s="18">
        <f t="shared" si="1"/>
        <v>0.11739391618482227</v>
      </c>
      <c r="L21" s="21"/>
    </row>
    <row r="22" spans="1:16" x14ac:dyDescent="0.25">
      <c r="A22" s="1" t="s">
        <v>171</v>
      </c>
      <c r="B22" s="16">
        <v>6</v>
      </c>
      <c r="C22" s="1" t="s">
        <v>91</v>
      </c>
      <c r="D22" s="1" t="s">
        <v>101</v>
      </c>
      <c r="E22" s="1" t="s">
        <v>52</v>
      </c>
      <c r="F22" s="84">
        <v>146</v>
      </c>
      <c r="G22" s="17">
        <v>1573.0355500000001</v>
      </c>
      <c r="H22" s="18">
        <f t="shared" si="1"/>
        <v>0.10265483794115385</v>
      </c>
      <c r="L22" s="21"/>
    </row>
    <row r="23" spans="1:16" x14ac:dyDescent="0.25">
      <c r="A23" s="1" t="s">
        <v>170</v>
      </c>
      <c r="B23" s="16">
        <v>7</v>
      </c>
      <c r="C23" s="1" t="s">
        <v>188</v>
      </c>
      <c r="D23" s="1" t="s">
        <v>104</v>
      </c>
      <c r="E23" s="1" t="s">
        <v>54</v>
      </c>
      <c r="F23" s="84">
        <v>100</v>
      </c>
      <c r="G23" s="17">
        <v>999.38355999999999</v>
      </c>
      <c r="H23" s="18">
        <f t="shared" si="1"/>
        <v>6.5218842252391176E-2</v>
      </c>
      <c r="L23" s="21"/>
    </row>
    <row r="24" spans="1:16" x14ac:dyDescent="0.25">
      <c r="A24" s="1" t="s">
        <v>172</v>
      </c>
      <c r="B24" s="16">
        <v>8</v>
      </c>
      <c r="C24" s="1" t="s">
        <v>16</v>
      </c>
      <c r="D24" s="1" t="s">
        <v>103</v>
      </c>
      <c r="E24" s="1" t="s">
        <v>20</v>
      </c>
      <c r="F24" s="84">
        <v>98</v>
      </c>
      <c r="G24" s="17">
        <v>980</v>
      </c>
      <c r="H24" s="18">
        <f t="shared" si="1"/>
        <v>6.3953889142766521E-2</v>
      </c>
      <c r="L24" s="21"/>
    </row>
    <row r="25" spans="1:16" x14ac:dyDescent="0.25">
      <c r="A25" s="1" t="s">
        <v>172</v>
      </c>
      <c r="B25" s="16">
        <v>9</v>
      </c>
      <c r="C25" s="1" t="s">
        <v>16</v>
      </c>
      <c r="D25" s="1" t="s">
        <v>103</v>
      </c>
      <c r="E25" s="1" t="s">
        <v>94</v>
      </c>
      <c r="F25" s="84">
        <v>125</v>
      </c>
      <c r="G25" s="17">
        <v>750</v>
      </c>
      <c r="H25" s="18">
        <f t="shared" si="1"/>
        <v>4.8944302915382543E-2</v>
      </c>
      <c r="L25" s="21"/>
    </row>
    <row r="26" spans="1:16" x14ac:dyDescent="0.25">
      <c r="A26" s="1" t="s">
        <v>173</v>
      </c>
      <c r="B26" s="16">
        <v>10</v>
      </c>
      <c r="C26" s="1" t="s">
        <v>92</v>
      </c>
      <c r="D26" s="1" t="s">
        <v>134</v>
      </c>
      <c r="E26" s="1" t="s">
        <v>76</v>
      </c>
      <c r="F26" s="84">
        <v>70</v>
      </c>
      <c r="G26" s="17">
        <v>700</v>
      </c>
      <c r="H26" s="18">
        <f t="shared" si="1"/>
        <v>4.5681349387690376E-2</v>
      </c>
      <c r="L26" s="21"/>
    </row>
    <row r="27" spans="1:16" x14ac:dyDescent="0.25">
      <c r="A27" s="1" t="s">
        <v>174</v>
      </c>
      <c r="B27" s="16">
        <v>11</v>
      </c>
      <c r="C27" s="1" t="s">
        <v>14</v>
      </c>
      <c r="D27" s="1" t="s">
        <v>102</v>
      </c>
      <c r="E27" s="1" t="s">
        <v>15</v>
      </c>
      <c r="F27" s="84">
        <v>12</v>
      </c>
      <c r="G27" s="17">
        <v>120</v>
      </c>
      <c r="H27" s="18">
        <f t="shared" si="1"/>
        <v>7.8310884664612081E-3</v>
      </c>
      <c r="L27" s="21"/>
    </row>
    <row r="28" spans="1:16" x14ac:dyDescent="0.25">
      <c r="A28" s="1" t="s">
        <v>175</v>
      </c>
      <c r="B28" s="16">
        <v>12</v>
      </c>
      <c r="C28" s="1" t="s">
        <v>78</v>
      </c>
      <c r="D28" s="1" t="s">
        <v>141</v>
      </c>
      <c r="E28" s="1" t="s">
        <v>79</v>
      </c>
      <c r="F28" s="84">
        <v>100</v>
      </c>
      <c r="G28" s="17">
        <v>100</v>
      </c>
      <c r="H28" s="18">
        <f t="shared" si="1"/>
        <v>6.5259070553843395E-3</v>
      </c>
      <c r="L28" s="21"/>
    </row>
    <row r="29" spans="1:16" x14ac:dyDescent="0.25">
      <c r="B29" s="16">
        <v>13</v>
      </c>
      <c r="C29" s="1" t="s">
        <v>16</v>
      </c>
      <c r="D29" s="1" t="s">
        <v>103</v>
      </c>
      <c r="E29" s="1" t="s">
        <v>18</v>
      </c>
      <c r="F29" s="84">
        <v>8</v>
      </c>
      <c r="G29" s="17">
        <v>80</v>
      </c>
      <c r="H29" s="18">
        <f t="shared" si="1"/>
        <v>5.2207256443074718E-3</v>
      </c>
      <c r="L29" s="21"/>
    </row>
    <row r="30" spans="1:16" x14ac:dyDescent="0.25">
      <c r="B30" s="16">
        <v>14</v>
      </c>
      <c r="C30" s="155" t="s">
        <v>16</v>
      </c>
      <c r="D30" s="1" t="s">
        <v>103</v>
      </c>
      <c r="E30" s="155" t="s">
        <v>17</v>
      </c>
      <c r="F30" s="84">
        <v>6</v>
      </c>
      <c r="G30" s="17">
        <v>60</v>
      </c>
      <c r="H30" s="18">
        <f t="shared" si="1"/>
        <v>3.9155442332306041E-3</v>
      </c>
      <c r="L30" s="21"/>
    </row>
    <row r="31" spans="1:16" x14ac:dyDescent="0.25">
      <c r="B31" s="155">
        <v>15</v>
      </c>
      <c r="C31" s="1" t="s">
        <v>93</v>
      </c>
      <c r="D31" s="1" t="s">
        <v>139</v>
      </c>
      <c r="E31" s="1" t="s">
        <v>75</v>
      </c>
      <c r="F31" s="84">
        <v>5</v>
      </c>
      <c r="G31" s="17">
        <v>50</v>
      </c>
      <c r="H31" s="18">
        <f t="shared" si="1"/>
        <v>3.2629535276921698E-3</v>
      </c>
      <c r="L31" s="21"/>
    </row>
    <row r="32" spans="1:16" s="4" customFormat="1" x14ac:dyDescent="0.25">
      <c r="B32" s="22"/>
      <c r="C32" s="25" t="s">
        <v>27</v>
      </c>
      <c r="D32" s="25"/>
      <c r="E32" s="25"/>
      <c r="F32" s="25"/>
      <c r="G32" s="26">
        <v>15172.693440000001</v>
      </c>
      <c r="H32" s="70">
        <f>SUM(H15:H31)</f>
        <v>0.99015587169279684</v>
      </c>
      <c r="I32" s="28"/>
      <c r="K32" s="86"/>
      <c r="L32" s="1"/>
      <c r="M32" s="94"/>
      <c r="N32" s="30"/>
      <c r="P32" s="30"/>
    </row>
    <row r="33" spans="2:13" s="4" customFormat="1" x14ac:dyDescent="0.25">
      <c r="B33" s="22"/>
      <c r="C33" s="28"/>
      <c r="D33" s="28"/>
      <c r="E33" s="28"/>
      <c r="F33" s="28"/>
      <c r="G33" s="31"/>
      <c r="H33" s="32"/>
      <c r="I33" s="28"/>
      <c r="K33" s="86"/>
      <c r="L33" s="1"/>
    </row>
    <row r="34" spans="2:13" s="4" customFormat="1" x14ac:dyDescent="0.25">
      <c r="B34" s="22"/>
      <c r="C34" s="19" t="s">
        <v>28</v>
      </c>
      <c r="D34" s="1"/>
      <c r="E34" s="1"/>
      <c r="F34" s="1"/>
      <c r="G34" s="17"/>
      <c r="H34" s="18"/>
      <c r="I34" s="28"/>
      <c r="K34" s="86"/>
      <c r="L34" s="1"/>
    </row>
    <row r="35" spans="2:13" s="4" customFormat="1" x14ac:dyDescent="0.25">
      <c r="B35" s="22"/>
      <c r="C35" s="4" t="s">
        <v>29</v>
      </c>
      <c r="D35" s="96"/>
      <c r="E35" s="96"/>
      <c r="F35" s="96"/>
      <c r="G35" s="17">
        <v>0</v>
      </c>
      <c r="H35" s="18">
        <f>+G35/$G$47</f>
        <v>0</v>
      </c>
      <c r="I35" s="28"/>
      <c r="K35" s="86"/>
      <c r="L35" s="1"/>
    </row>
    <row r="36" spans="2:13" s="4" customFormat="1" x14ac:dyDescent="0.25">
      <c r="B36" s="22"/>
      <c r="C36" s="1"/>
      <c r="D36" s="1"/>
      <c r="E36" s="1"/>
      <c r="F36" s="1"/>
      <c r="G36" s="96"/>
      <c r="H36" s="147"/>
      <c r="I36" s="28"/>
      <c r="K36" s="86"/>
      <c r="L36" s="1"/>
    </row>
    <row r="37" spans="2:13" x14ac:dyDescent="0.25">
      <c r="B37" s="16"/>
      <c r="C37" s="25" t="s">
        <v>27</v>
      </c>
      <c r="D37" s="25"/>
      <c r="E37" s="25"/>
      <c r="F37" s="25"/>
      <c r="G37" s="98">
        <v>0</v>
      </c>
      <c r="H37" s="148">
        <f>SUM(H35:H36)</f>
        <v>0</v>
      </c>
    </row>
    <row r="38" spans="2:13" x14ac:dyDescent="0.25">
      <c r="B38" s="16"/>
      <c r="C38" s="28"/>
      <c r="D38" s="28"/>
      <c r="E38" s="28"/>
      <c r="F38" s="28"/>
      <c r="G38" s="149"/>
      <c r="H38" s="150"/>
    </row>
    <row r="39" spans="2:13" x14ac:dyDescent="0.25">
      <c r="B39" s="16"/>
      <c r="C39" s="19" t="s">
        <v>30</v>
      </c>
      <c r="D39" s="96"/>
      <c r="E39" s="96"/>
      <c r="G39" s="17">
        <v>2.5</v>
      </c>
      <c r="H39" s="18">
        <f>+G39/$G$47</f>
        <v>1.6314767638460849E-4</v>
      </c>
    </row>
    <row r="40" spans="2:13" x14ac:dyDescent="0.25">
      <c r="B40" s="16"/>
      <c r="C40" s="19"/>
      <c r="D40" s="96"/>
      <c r="E40" s="96"/>
      <c r="G40" s="17"/>
      <c r="H40" s="38"/>
    </row>
    <row r="41" spans="2:13" s="4" customFormat="1" x14ac:dyDescent="0.25">
      <c r="B41" s="22"/>
      <c r="C41" s="25" t="s">
        <v>27</v>
      </c>
      <c r="D41" s="25"/>
      <c r="E41" s="25"/>
      <c r="F41" s="25"/>
      <c r="G41" s="26">
        <v>2.5</v>
      </c>
      <c r="H41" s="69">
        <f>SUM(H39:H40)</f>
        <v>1.6314767638460849E-4</v>
      </c>
      <c r="I41" s="28"/>
      <c r="K41" s="86"/>
      <c r="L41" s="1"/>
    </row>
    <row r="42" spans="2:13" x14ac:dyDescent="0.25">
      <c r="B42" s="16"/>
      <c r="G42" s="17"/>
      <c r="H42" s="18"/>
    </row>
    <row r="43" spans="2:13" x14ac:dyDescent="0.25">
      <c r="B43" s="16"/>
      <c r="C43" s="19" t="s">
        <v>31</v>
      </c>
      <c r="G43" s="17"/>
      <c r="H43" s="18"/>
    </row>
    <row r="44" spans="2:13" x14ac:dyDescent="0.25">
      <c r="B44" s="16">
        <v>1</v>
      </c>
      <c r="C44" s="1" t="s">
        <v>32</v>
      </c>
      <c r="D44" s="96"/>
      <c r="E44" s="96"/>
      <c r="G44" s="17">
        <v>-22.272176399999999</v>
      </c>
      <c r="H44" s="18">
        <f>+G44/$G$47</f>
        <v>-1.4534615310752457E-3</v>
      </c>
    </row>
    <row r="45" spans="2:13" x14ac:dyDescent="0.25">
      <c r="B45" s="16">
        <v>2</v>
      </c>
      <c r="C45" s="1" t="s">
        <v>33</v>
      </c>
      <c r="D45" s="96"/>
      <c r="E45" s="96"/>
      <c r="G45" s="17">
        <v>170.61907359999896</v>
      </c>
      <c r="H45" s="18">
        <f>+G45/$G$47</f>
        <v>1.1134442161893731E-2</v>
      </c>
    </row>
    <row r="46" spans="2:13" s="4" customFormat="1" x14ac:dyDescent="0.25">
      <c r="B46" s="22"/>
      <c r="C46" s="25" t="s">
        <v>27</v>
      </c>
      <c r="D46" s="25"/>
      <c r="E46" s="25"/>
      <c r="F46" s="25"/>
      <c r="G46" s="26">
        <v>148.34689719999895</v>
      </c>
      <c r="H46" s="70">
        <f>SUM(H44:H45)</f>
        <v>9.6809806308184847E-3</v>
      </c>
      <c r="I46" s="28"/>
      <c r="K46" s="86"/>
      <c r="L46" s="1"/>
    </row>
    <row r="47" spans="2:13" s="4" customFormat="1" x14ac:dyDescent="0.25">
      <c r="B47" s="22"/>
      <c r="C47" s="40" t="s">
        <v>34</v>
      </c>
      <c r="D47" s="40"/>
      <c r="E47" s="40"/>
      <c r="F47" s="40"/>
      <c r="G47" s="41">
        <v>15323.5403372</v>
      </c>
      <c r="H47" s="100">
        <f>+H32+H37+H41+H46</f>
        <v>0.99999999999999989</v>
      </c>
      <c r="I47" s="43"/>
      <c r="K47" s="86"/>
      <c r="L47" s="1"/>
      <c r="M47" s="94"/>
    </row>
    <row r="48" spans="2:13" x14ac:dyDescent="0.25">
      <c r="B48" s="16"/>
      <c r="C48" s="43"/>
      <c r="D48" s="43"/>
      <c r="E48" s="43"/>
      <c r="F48" s="43"/>
      <c r="G48" s="44"/>
      <c r="H48" s="101"/>
      <c r="I48" s="43"/>
      <c r="M48" s="78"/>
    </row>
    <row r="49" spans="2:8" x14ac:dyDescent="0.25">
      <c r="B49" s="16"/>
      <c r="C49" s="46" t="s">
        <v>35</v>
      </c>
      <c r="G49" s="21"/>
      <c r="H49" s="47"/>
    </row>
    <row r="51" spans="2:8" hidden="1" x14ac:dyDescent="0.25">
      <c r="F51" s="102">
        <v>1494519823.6199999</v>
      </c>
      <c r="G51" s="21">
        <v>14945.198236199998</v>
      </c>
    </row>
    <row r="52" spans="2:8" hidden="1" x14ac:dyDescent="0.25">
      <c r="G52" s="21">
        <v>378.342101000002</v>
      </c>
    </row>
  </sheetData>
  <sortState ref="C20:H31">
    <sortCondition descending="1" ref="H20:H31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50"/>
  <sheetViews>
    <sheetView view="pageBreakPreview" topLeftCell="B10" zoomScale="87" zoomScaleNormal="100" zoomScaleSheetLayoutView="87" workbookViewId="0">
      <selection activeCell="C25" sqref="C25"/>
    </sheetView>
  </sheetViews>
  <sheetFormatPr defaultRowHeight="15.75" x14ac:dyDescent="0.25"/>
  <cols>
    <col min="1" max="1" width="96.140625" style="1" hidden="1" customWidth="1"/>
    <col min="2" max="2" width="7.5703125" style="1" customWidth="1"/>
    <col min="3" max="3" width="58.7109375" style="1" customWidth="1"/>
    <col min="4" max="4" width="16.42578125" style="1" customWidth="1"/>
    <col min="5" max="5" width="17.85546875" style="1" customWidth="1"/>
    <col min="6" max="6" width="18.42578125" style="84" customWidth="1"/>
    <col min="7" max="7" width="16.85546875" style="1" customWidth="1"/>
    <col min="8" max="8" width="14.7109375" style="1" customWidth="1"/>
    <col min="12" max="12" width="10.28515625" bestFit="1" customWidth="1"/>
  </cols>
  <sheetData>
    <row r="5" spans="1:8" x14ac:dyDescent="0.25">
      <c r="B5" s="1" t="s">
        <v>0</v>
      </c>
    </row>
    <row r="7" spans="1:8" x14ac:dyDescent="0.25">
      <c r="A7" s="4"/>
      <c r="B7" s="156" t="s">
        <v>89</v>
      </c>
      <c r="C7" s="157"/>
      <c r="D7" s="157"/>
      <c r="E7" s="157"/>
      <c r="F7" s="157"/>
      <c r="G7" s="157"/>
      <c r="H7" s="158"/>
    </row>
    <row r="8" spans="1:8" ht="15.75" customHeight="1" x14ac:dyDescent="0.25">
      <c r="A8" s="4"/>
      <c r="B8" s="159" t="s">
        <v>99</v>
      </c>
      <c r="C8" s="160"/>
      <c r="D8" s="160"/>
      <c r="E8" s="160"/>
      <c r="F8" s="160"/>
      <c r="G8" s="160"/>
      <c r="H8" s="161"/>
    </row>
    <row r="9" spans="1:8" x14ac:dyDescent="0.25">
      <c r="B9" s="162"/>
      <c r="C9" s="163"/>
      <c r="D9" s="163"/>
      <c r="E9" s="163"/>
      <c r="F9" s="163"/>
      <c r="G9" s="163"/>
      <c r="H9" s="164"/>
    </row>
    <row r="10" spans="1:8" x14ac:dyDescent="0.25">
      <c r="B10" s="6"/>
      <c r="C10" s="7"/>
      <c r="D10" s="8"/>
      <c r="E10" s="8"/>
      <c r="F10" s="87"/>
      <c r="G10" s="10"/>
      <c r="H10" s="88"/>
    </row>
    <row r="11" spans="1:8" x14ac:dyDescent="0.25">
      <c r="A11" s="4"/>
      <c r="B11" s="165" t="s">
        <v>2</v>
      </c>
      <c r="C11" s="171" t="s">
        <v>3</v>
      </c>
      <c r="D11" s="171" t="s">
        <v>4</v>
      </c>
      <c r="E11" s="89" t="s">
        <v>5</v>
      </c>
      <c r="F11" s="171" t="s">
        <v>6</v>
      </c>
      <c r="G11" s="90" t="s">
        <v>7</v>
      </c>
      <c r="H11" s="172" t="s">
        <v>8</v>
      </c>
    </row>
    <row r="12" spans="1:8" x14ac:dyDescent="0.25">
      <c r="B12" s="165"/>
      <c r="C12" s="171"/>
      <c r="D12" s="171"/>
      <c r="E12" s="89"/>
      <c r="F12" s="171"/>
      <c r="G12" s="90" t="s">
        <v>9</v>
      </c>
      <c r="H12" s="172"/>
    </row>
    <row r="13" spans="1:8" x14ac:dyDescent="0.25">
      <c r="B13" s="16"/>
      <c r="G13" s="17"/>
      <c r="H13" s="18"/>
    </row>
    <row r="14" spans="1:8" x14ac:dyDescent="0.25">
      <c r="B14" s="16"/>
      <c r="C14" s="19" t="s">
        <v>10</v>
      </c>
      <c r="G14" s="17"/>
      <c r="H14" s="18"/>
    </row>
    <row r="15" spans="1:8" x14ac:dyDescent="0.25">
      <c r="A15" s="1" t="s">
        <v>176</v>
      </c>
      <c r="B15" s="16">
        <v>1</v>
      </c>
      <c r="C15" s="1" t="s">
        <v>12</v>
      </c>
      <c r="D15" s="1" t="s">
        <v>114</v>
      </c>
      <c r="E15" s="1" t="s">
        <v>66</v>
      </c>
      <c r="F15" s="84">
        <v>340000</v>
      </c>
      <c r="G15" s="17">
        <v>3400</v>
      </c>
      <c r="H15" s="18">
        <f>+G15/$G$45</f>
        <v>0.20825971872797985</v>
      </c>
    </row>
    <row r="16" spans="1:8" x14ac:dyDescent="0.25">
      <c r="A16" s="1" t="s">
        <v>177</v>
      </c>
      <c r="B16" s="16">
        <v>2</v>
      </c>
      <c r="C16" s="1" t="s">
        <v>189</v>
      </c>
      <c r="D16" s="1" t="s">
        <v>113</v>
      </c>
      <c r="E16" s="1" t="s">
        <v>38</v>
      </c>
      <c r="F16" s="84">
        <v>215</v>
      </c>
      <c r="G16" s="17">
        <v>2411.9583600000001</v>
      </c>
      <c r="H16" s="18">
        <f>+G16/$G$45</f>
        <v>0.14773934401094105</v>
      </c>
    </row>
    <row r="17" spans="1:14" x14ac:dyDescent="0.25">
      <c r="A17" s="1" t="s">
        <v>178</v>
      </c>
      <c r="B17" s="16">
        <v>3</v>
      </c>
      <c r="C17" s="1" t="s">
        <v>186</v>
      </c>
      <c r="D17" s="1" t="s">
        <v>100</v>
      </c>
      <c r="E17" s="1" t="s">
        <v>67</v>
      </c>
      <c r="F17" s="84">
        <v>125</v>
      </c>
      <c r="G17" s="17">
        <v>1632.41786</v>
      </c>
      <c r="H17" s="18">
        <f>+G17/$G$45</f>
        <v>9.9990260108862E-2</v>
      </c>
    </row>
    <row r="18" spans="1:14" x14ac:dyDescent="0.25">
      <c r="A18" s="1" t="s">
        <v>176</v>
      </c>
      <c r="B18" s="16">
        <v>4</v>
      </c>
      <c r="C18" s="1" t="s">
        <v>12</v>
      </c>
      <c r="D18" s="1" t="s">
        <v>114</v>
      </c>
      <c r="E18" s="1" t="s">
        <v>43</v>
      </c>
      <c r="F18" s="84">
        <v>70000</v>
      </c>
      <c r="G18" s="17">
        <v>700</v>
      </c>
      <c r="H18" s="18">
        <f>+G18/$G$45</f>
        <v>4.2877000914584087E-2</v>
      </c>
    </row>
    <row r="19" spans="1:14" x14ac:dyDescent="0.25">
      <c r="B19" s="16"/>
      <c r="G19" s="17"/>
      <c r="H19" s="18"/>
    </row>
    <row r="20" spans="1:14" x14ac:dyDescent="0.25">
      <c r="A20" s="1" t="s">
        <v>179</v>
      </c>
      <c r="B20" s="16"/>
      <c r="C20" s="19" t="s">
        <v>13</v>
      </c>
      <c r="G20" s="17"/>
      <c r="H20" s="18"/>
    </row>
    <row r="21" spans="1:14" x14ac:dyDescent="0.25">
      <c r="A21" s="1" t="s">
        <v>180</v>
      </c>
      <c r="B21" s="16">
        <v>5</v>
      </c>
      <c r="C21" s="1" t="s">
        <v>188</v>
      </c>
      <c r="D21" s="1" t="s">
        <v>104</v>
      </c>
      <c r="E21" s="1" t="s">
        <v>81</v>
      </c>
      <c r="F21" s="84">
        <v>410</v>
      </c>
      <c r="G21" s="17">
        <v>4097.4726000000001</v>
      </c>
      <c r="H21" s="18">
        <f t="shared" ref="H21:H29" si="0">+G21/$G$45</f>
        <v>0.25098190916811891</v>
      </c>
    </row>
    <row r="22" spans="1:14" x14ac:dyDescent="0.25">
      <c r="A22" s="1" t="s">
        <v>181</v>
      </c>
      <c r="B22" s="16">
        <v>6</v>
      </c>
      <c r="C22" s="1" t="s">
        <v>68</v>
      </c>
      <c r="D22" s="1" t="s">
        <v>122</v>
      </c>
      <c r="E22" s="1" t="s">
        <v>82</v>
      </c>
      <c r="F22" s="84">
        <v>160</v>
      </c>
      <c r="G22" s="17">
        <v>1600</v>
      </c>
      <c r="H22" s="18">
        <f t="shared" si="0"/>
        <v>9.8004573519049343E-2</v>
      </c>
    </row>
    <row r="23" spans="1:14" x14ac:dyDescent="0.25">
      <c r="A23" s="1" t="s">
        <v>181</v>
      </c>
      <c r="B23" s="16">
        <v>7</v>
      </c>
      <c r="C23" s="1" t="s">
        <v>68</v>
      </c>
      <c r="D23" s="1" t="s">
        <v>122</v>
      </c>
      <c r="E23" s="1" t="s">
        <v>90</v>
      </c>
      <c r="F23" s="84">
        <v>100</v>
      </c>
      <c r="G23" s="17">
        <v>1000</v>
      </c>
      <c r="H23" s="18">
        <f t="shared" si="0"/>
        <v>6.1252858449405839E-2</v>
      </c>
    </row>
    <row r="24" spans="1:14" x14ac:dyDescent="0.25">
      <c r="A24" s="1" t="s">
        <v>182</v>
      </c>
      <c r="B24" s="16">
        <v>8</v>
      </c>
      <c r="C24" s="1" t="s">
        <v>191</v>
      </c>
      <c r="D24" s="1" t="s">
        <v>116</v>
      </c>
      <c r="E24" s="1" t="s">
        <v>49</v>
      </c>
      <c r="F24" s="84">
        <v>70000</v>
      </c>
      <c r="G24" s="17">
        <v>700</v>
      </c>
      <c r="H24" s="18">
        <f t="shared" si="0"/>
        <v>4.2877000914584087E-2</v>
      </c>
    </row>
    <row r="25" spans="1:14" x14ac:dyDescent="0.25">
      <c r="A25" s="1" t="s">
        <v>183</v>
      </c>
      <c r="B25" s="16">
        <v>9</v>
      </c>
      <c r="C25" s="1" t="s">
        <v>16</v>
      </c>
      <c r="D25" s="1" t="s">
        <v>103</v>
      </c>
      <c r="E25" s="1" t="s">
        <v>18</v>
      </c>
      <c r="F25" s="84">
        <v>24</v>
      </c>
      <c r="G25" s="17">
        <v>240</v>
      </c>
      <c r="H25" s="18">
        <f t="shared" si="0"/>
        <v>1.4700686027857401E-2</v>
      </c>
    </row>
    <row r="26" spans="1:14" x14ac:dyDescent="0.25">
      <c r="A26" s="1" t="s">
        <v>184</v>
      </c>
      <c r="B26" s="16">
        <v>10</v>
      </c>
      <c r="C26" s="1" t="s">
        <v>14</v>
      </c>
      <c r="D26" s="1" t="s">
        <v>102</v>
      </c>
      <c r="E26" s="1" t="s">
        <v>15</v>
      </c>
      <c r="F26" s="84">
        <v>14</v>
      </c>
      <c r="G26" s="17">
        <v>140</v>
      </c>
      <c r="H26" s="18">
        <f t="shared" si="0"/>
        <v>8.5754001829168175E-3</v>
      </c>
    </row>
    <row r="27" spans="1:14" x14ac:dyDescent="0.25">
      <c r="A27" s="1" t="s">
        <v>185</v>
      </c>
      <c r="B27" s="16">
        <v>11</v>
      </c>
      <c r="C27" s="1" t="s">
        <v>92</v>
      </c>
      <c r="D27" s="1" t="s">
        <v>134</v>
      </c>
      <c r="E27" s="1" t="s">
        <v>76</v>
      </c>
      <c r="F27" s="84">
        <v>10</v>
      </c>
      <c r="G27" s="17">
        <v>100</v>
      </c>
      <c r="H27" s="18">
        <f t="shared" si="0"/>
        <v>6.1252858449405839E-3</v>
      </c>
    </row>
    <row r="28" spans="1:14" x14ac:dyDescent="0.25">
      <c r="B28" s="16">
        <v>12</v>
      </c>
      <c r="C28" s="1" t="s">
        <v>78</v>
      </c>
      <c r="D28" s="1" t="s">
        <v>141</v>
      </c>
      <c r="E28" s="1" t="s">
        <v>79</v>
      </c>
      <c r="F28" s="84">
        <v>100</v>
      </c>
      <c r="G28" s="17">
        <v>100</v>
      </c>
      <c r="H28" s="18">
        <f t="shared" si="0"/>
        <v>6.1252858449405839E-3</v>
      </c>
    </row>
    <row r="29" spans="1:14" x14ac:dyDescent="0.25">
      <c r="B29" s="16">
        <v>12</v>
      </c>
      <c r="C29" s="1" t="s">
        <v>16</v>
      </c>
      <c r="D29" s="1" t="s">
        <v>103</v>
      </c>
      <c r="E29" s="1" t="s">
        <v>17</v>
      </c>
      <c r="F29" s="84">
        <v>10</v>
      </c>
      <c r="G29" s="17">
        <v>100</v>
      </c>
      <c r="H29" s="18">
        <f t="shared" si="0"/>
        <v>6.1252858449405839E-3</v>
      </c>
    </row>
    <row r="30" spans="1:14" x14ac:dyDescent="0.25">
      <c r="A30" s="4"/>
      <c r="B30" s="22"/>
      <c r="C30" s="25" t="s">
        <v>27</v>
      </c>
      <c r="D30" s="25"/>
      <c r="E30" s="25"/>
      <c r="F30" s="25"/>
      <c r="G30" s="26">
        <v>16221.848819999999</v>
      </c>
      <c r="H30" s="70">
        <f>SUM(H15:H29)</f>
        <v>0.99363460955912108</v>
      </c>
      <c r="K30" s="151"/>
      <c r="L30" s="152"/>
      <c r="N30" s="152"/>
    </row>
    <row r="31" spans="1:14" x14ac:dyDescent="0.25">
      <c r="A31" s="4"/>
      <c r="B31" s="22"/>
      <c r="C31" s="28"/>
      <c r="D31" s="28"/>
      <c r="E31" s="28"/>
      <c r="F31" s="28"/>
      <c r="G31" s="31"/>
      <c r="H31" s="32"/>
    </row>
    <row r="32" spans="1:14" x14ac:dyDescent="0.25">
      <c r="A32" s="4"/>
      <c r="B32" s="22"/>
      <c r="C32" s="19" t="s">
        <v>28</v>
      </c>
      <c r="F32" s="1"/>
      <c r="G32" s="17"/>
      <c r="H32" s="18"/>
    </row>
    <row r="33" spans="1:11" x14ac:dyDescent="0.25">
      <c r="A33" s="4"/>
      <c r="B33" s="22"/>
      <c r="C33" s="4" t="s">
        <v>29</v>
      </c>
      <c r="D33" s="96"/>
      <c r="E33" s="96"/>
      <c r="F33" s="96"/>
      <c r="G33" s="17">
        <v>0</v>
      </c>
      <c r="H33" s="18">
        <f>+G33/$G$45</f>
        <v>0</v>
      </c>
    </row>
    <row r="34" spans="1:11" x14ac:dyDescent="0.25">
      <c r="A34" s="4"/>
      <c r="B34" s="22"/>
      <c r="F34" s="1"/>
      <c r="G34" s="96"/>
      <c r="H34" s="147"/>
    </row>
    <row r="35" spans="1:11" x14ac:dyDescent="0.25">
      <c r="B35" s="16"/>
      <c r="C35" s="25" t="s">
        <v>27</v>
      </c>
      <c r="D35" s="25"/>
      <c r="E35" s="25"/>
      <c r="F35" s="25"/>
      <c r="G35" s="98">
        <v>0</v>
      </c>
      <c r="H35" s="148">
        <f>SUM(H33:H34)</f>
        <v>0</v>
      </c>
    </row>
    <row r="36" spans="1:11" x14ac:dyDescent="0.25">
      <c r="B36" s="16"/>
      <c r="C36" s="28"/>
      <c r="D36" s="28"/>
      <c r="E36" s="28"/>
      <c r="F36" s="28"/>
      <c r="G36" s="149"/>
      <c r="H36" s="150"/>
    </row>
    <row r="37" spans="1:11" x14ac:dyDescent="0.25">
      <c r="B37" s="16"/>
      <c r="C37" s="19" t="s">
        <v>30</v>
      </c>
      <c r="D37" s="96"/>
      <c r="E37" s="96"/>
      <c r="G37" s="17">
        <v>2.5</v>
      </c>
      <c r="H37" s="18">
        <f>+G37/$G$45</f>
        <v>1.531321461235146E-4</v>
      </c>
    </row>
    <row r="38" spans="1:11" x14ac:dyDescent="0.25">
      <c r="B38" s="16"/>
      <c r="C38" s="19"/>
      <c r="D38" s="96"/>
      <c r="E38" s="96"/>
      <c r="G38" s="17"/>
      <c r="H38" s="38"/>
    </row>
    <row r="39" spans="1:11" x14ac:dyDescent="0.25">
      <c r="A39" s="4"/>
      <c r="B39" s="22"/>
      <c r="C39" s="25" t="s">
        <v>27</v>
      </c>
      <c r="D39" s="25"/>
      <c r="E39" s="25"/>
      <c r="F39" s="25"/>
      <c r="G39" s="26">
        <v>2.5</v>
      </c>
      <c r="H39" s="69">
        <f>SUM(H37:H38)</f>
        <v>1.531321461235146E-4</v>
      </c>
    </row>
    <row r="40" spans="1:11" x14ac:dyDescent="0.25">
      <c r="B40" s="16"/>
      <c r="G40" s="17"/>
      <c r="H40" s="18"/>
    </row>
    <row r="41" spans="1:11" x14ac:dyDescent="0.25">
      <c r="B41" s="16"/>
      <c r="C41" s="19" t="s">
        <v>31</v>
      </c>
      <c r="G41" s="17"/>
      <c r="H41" s="18"/>
    </row>
    <row r="42" spans="1:11" x14ac:dyDescent="0.25">
      <c r="B42" s="16">
        <v>1</v>
      </c>
      <c r="C42" s="1" t="s">
        <v>32</v>
      </c>
      <c r="D42" s="96"/>
      <c r="E42" s="96"/>
      <c r="G42" s="17">
        <v>-22.8888614</v>
      </c>
      <c r="H42" s="18">
        <f>+G42/$G$45</f>
        <v>-1.4020081874022692E-3</v>
      </c>
    </row>
    <row r="43" spans="1:11" x14ac:dyDescent="0.25">
      <c r="B43" s="16">
        <v>2</v>
      </c>
      <c r="C43" s="1" t="s">
        <v>33</v>
      </c>
      <c r="D43" s="96"/>
      <c r="E43" s="96"/>
      <c r="G43" s="17">
        <v>124.30875350000133</v>
      </c>
      <c r="H43" s="18">
        <f>+G43/$G$45</f>
        <v>7.6142664821576642E-3</v>
      </c>
    </row>
    <row r="44" spans="1:11" x14ac:dyDescent="0.25">
      <c r="A44" s="4"/>
      <c r="B44" s="22"/>
      <c r="C44" s="25" t="s">
        <v>27</v>
      </c>
      <c r="D44" s="25"/>
      <c r="E44" s="25"/>
      <c r="F44" s="25"/>
      <c r="G44" s="26">
        <v>101.41989210000133</v>
      </c>
      <c r="H44" s="70">
        <f>SUM(H42:H43)</f>
        <v>6.2122582947553955E-3</v>
      </c>
    </row>
    <row r="45" spans="1:11" x14ac:dyDescent="0.25">
      <c r="A45" s="4"/>
      <c r="B45" s="22"/>
      <c r="C45" s="40" t="s">
        <v>34</v>
      </c>
      <c r="D45" s="40"/>
      <c r="E45" s="40"/>
      <c r="F45" s="40"/>
      <c r="G45" s="41">
        <v>16325.7687121</v>
      </c>
      <c r="H45" s="100">
        <f>+H30+H35+H39+H44</f>
        <v>1</v>
      </c>
      <c r="K45" s="151"/>
    </row>
    <row r="46" spans="1:11" s="153" customFormat="1" x14ac:dyDescent="0.25">
      <c r="A46" s="1"/>
      <c r="B46" s="16"/>
      <c r="C46" s="43"/>
      <c r="D46" s="43"/>
      <c r="E46" s="43"/>
      <c r="F46" s="43"/>
      <c r="G46" s="44"/>
      <c r="H46" s="101"/>
      <c r="K46" s="154"/>
    </row>
    <row r="47" spans="1:11" x14ac:dyDescent="0.25">
      <c r="B47" s="16"/>
      <c r="C47" s="46" t="s">
        <v>35</v>
      </c>
      <c r="G47" s="21"/>
      <c r="H47" s="47"/>
    </row>
    <row r="49" spans="6:7" hidden="1" x14ac:dyDescent="0.25">
      <c r="F49" s="102">
        <v>1592507605.24</v>
      </c>
      <c r="G49" s="21">
        <v>15925.0760524</v>
      </c>
    </row>
    <row r="50" spans="6:7" hidden="1" x14ac:dyDescent="0.25">
      <c r="G50" s="21">
        <v>400.69265970000015</v>
      </c>
    </row>
  </sheetData>
  <sortState ref="C21:H29">
    <sortCondition descending="1" ref="H21:H29"/>
  </sortState>
  <mergeCells count="8">
    <mergeCell ref="B7:H7"/>
    <mergeCell ref="B8:H8"/>
    <mergeCell ref="B9:H9"/>
    <mergeCell ref="B11:B12"/>
    <mergeCell ref="C11:C12"/>
    <mergeCell ref="D11:D12"/>
    <mergeCell ref="F11:F12"/>
    <mergeCell ref="H11:H12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2019-01-04T09:32:59Z</dcterms:modified>
</cp:coreProperties>
</file>