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0" windowWidth="20490" windowHeight="6855" firstSheet="1" activeTab="1"/>
  </bookViews>
  <sheets>
    <sheet name="1A" sheetId="1" state="hidden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externalReferences>
    <externalReference r:id="rId11"/>
  </externalReferences>
  <definedNames>
    <definedName name="_xlnm.Print_Area" localSheetId="0">'1A'!$A$1:$I$40</definedName>
    <definedName name="_xlnm.Print_Area" localSheetId="1">'1B'!$C$1:$I$48</definedName>
    <definedName name="_xlnm.Print_Area" localSheetId="2">'1C'!$C$1:$I$46</definedName>
    <definedName name="_xlnm.Print_Area" localSheetId="3">'2A'!$A$1:$I$48</definedName>
    <definedName name="_xlnm.Print_Area" localSheetId="4">'2B'!$A$1:$I$48</definedName>
    <definedName name="_xlnm.Print_Area" localSheetId="5">'2C'!$A$1:$I$43</definedName>
    <definedName name="_xlnm.Print_Area" localSheetId="6">'3A'!$A$1:$I$48</definedName>
    <definedName name="_xlnm.Print_Area" localSheetId="7">'3B'!$C$1:$I$45</definedName>
  </definedNames>
  <calcPr calcId="152511"/>
</workbook>
</file>

<file path=xl/calcChain.xml><?xml version="1.0" encoding="utf-8"?>
<calcChain xmlns="http://schemas.openxmlformats.org/spreadsheetml/2006/main">
  <c r="C22" i="3" l="1"/>
  <c r="C23" i="3" s="1"/>
  <c r="C24" i="3" s="1"/>
  <c r="C25" i="3" s="1"/>
  <c r="C26" i="3" s="1"/>
  <c r="C27" i="3" s="1"/>
  <c r="C28" i="3" s="1"/>
  <c r="C29" i="3" s="1"/>
  <c r="C30" i="3" s="1"/>
  <c r="C31" i="3" s="1"/>
  <c r="C21" i="3"/>
  <c r="H22" i="1" l="1"/>
  <c r="G22" i="1"/>
  <c r="H21" i="1"/>
  <c r="G21" i="1"/>
  <c r="H20" i="1"/>
  <c r="G20" i="1"/>
  <c r="H19" i="1"/>
  <c r="G19" i="1"/>
  <c r="H18" i="1"/>
  <c r="G18" i="1"/>
  <c r="C24" i="9" l="1"/>
  <c r="C25" i="9" s="1"/>
  <c r="C26" i="9" s="1"/>
  <c r="C27" i="9" s="1"/>
  <c r="C23" i="9"/>
  <c r="C22" i="9"/>
  <c r="C21" i="9"/>
  <c r="C18" i="9"/>
  <c r="C17" i="9"/>
  <c r="C16" i="9"/>
  <c r="C23" i="8"/>
  <c r="C24" i="8" s="1"/>
  <c r="C25" i="8" s="1"/>
  <c r="C26" i="8" s="1"/>
  <c r="C27" i="8" s="1"/>
  <c r="C28" i="8" s="1"/>
  <c r="C29" i="8" s="1"/>
  <c r="C30" i="8" s="1"/>
  <c r="C22" i="8"/>
  <c r="C21" i="8"/>
  <c r="C17" i="8"/>
  <c r="C16" i="8"/>
  <c r="C20" i="7"/>
  <c r="C21" i="7" s="1"/>
  <c r="C22" i="7" s="1"/>
  <c r="C23" i="7" s="1"/>
  <c r="C24" i="7" s="1"/>
  <c r="C25" i="7" s="1"/>
  <c r="C26" i="7" s="1"/>
  <c r="C19" i="7"/>
  <c r="C18" i="7"/>
  <c r="C15" i="7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19" i="6"/>
  <c r="C15" i="6"/>
  <c r="C18" i="6" s="1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19" i="5"/>
  <c r="C18" i="5"/>
  <c r="C21" i="4"/>
  <c r="C22" i="4" s="1"/>
  <c r="C23" i="4" s="1"/>
  <c r="C24" i="4" s="1"/>
  <c r="C25" i="4" s="1"/>
  <c r="C26" i="4" s="1"/>
  <c r="C27" i="4" s="1"/>
  <c r="C28" i="4" s="1"/>
  <c r="C29" i="4" s="1"/>
  <c r="C30" i="4" s="1"/>
  <c r="C20" i="3"/>
  <c r="C19" i="3"/>
  <c r="C16" i="3"/>
  <c r="C15" i="3"/>
  <c r="I28" i="5" l="1"/>
  <c r="I30" i="8"/>
  <c r="I29" i="3"/>
  <c r="I28" i="3"/>
  <c r="I26" i="3"/>
  <c r="I24" i="3"/>
  <c r="I20" i="3"/>
  <c r="I30" i="3"/>
  <c r="I16" i="3"/>
  <c r="I21" i="4"/>
  <c r="H38" i="1"/>
  <c r="E45" i="10"/>
  <c r="D45" i="10"/>
  <c r="E44" i="10"/>
  <c r="D44" i="10"/>
  <c r="E43" i="10"/>
  <c r="D43" i="10"/>
  <c r="E42" i="10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C36" i="10" s="1"/>
  <c r="B36" i="10" s="1"/>
  <c r="E35" i="10"/>
  <c r="C35" i="10" s="1"/>
  <c r="B35" i="10" s="1"/>
  <c r="D35" i="10"/>
  <c r="E34" i="10"/>
  <c r="C34" i="10" s="1"/>
  <c r="B34" i="10" s="1"/>
  <c r="D34" i="10"/>
  <c r="E33" i="10"/>
  <c r="C33" i="10" s="1"/>
  <c r="B33" i="10" s="1"/>
  <c r="D33" i="10"/>
  <c r="E32" i="10"/>
  <c r="C32" i="10" s="1"/>
  <c r="B32" i="10" s="1"/>
  <c r="D32" i="10"/>
  <c r="E31" i="10"/>
  <c r="D31" i="10"/>
  <c r="C31" i="10"/>
  <c r="B31" i="10" s="1"/>
  <c r="E30" i="10"/>
  <c r="D30" i="10"/>
  <c r="E29" i="10"/>
  <c r="D29" i="10"/>
  <c r="E28" i="10"/>
  <c r="C28" i="10" s="1"/>
  <c r="B28" i="10" s="1"/>
  <c r="D28" i="10"/>
  <c r="E27" i="10"/>
  <c r="C27" i="10" s="1"/>
  <c r="B27" i="10" s="1"/>
  <c r="D27" i="10"/>
  <c r="E26" i="10"/>
  <c r="C26" i="10" s="1"/>
  <c r="B26" i="10" s="1"/>
  <c r="D26" i="10"/>
  <c r="E25" i="10"/>
  <c r="C25" i="10" s="1"/>
  <c r="B25" i="10" s="1"/>
  <c r="D25" i="10"/>
  <c r="E24" i="10"/>
  <c r="C24" i="10" s="1"/>
  <c r="B24" i="10" s="1"/>
  <c r="D24" i="10"/>
  <c r="E23" i="10"/>
  <c r="D23" i="10"/>
  <c r="E22" i="10"/>
  <c r="C22" i="10" s="1"/>
  <c r="B22" i="10" s="1"/>
  <c r="D22" i="10"/>
  <c r="E21" i="10"/>
  <c r="C21" i="10" s="1"/>
  <c r="B21" i="10" s="1"/>
  <c r="D21" i="10"/>
  <c r="E20" i="10"/>
  <c r="D20" i="10"/>
  <c r="E19" i="10"/>
  <c r="C19" i="10" s="1"/>
  <c r="B19" i="10" s="1"/>
  <c r="D19" i="10"/>
  <c r="E18" i="10"/>
  <c r="D18" i="10"/>
  <c r="E17" i="10"/>
  <c r="D17" i="10"/>
  <c r="E16" i="10"/>
  <c r="D16" i="10"/>
  <c r="E15" i="10"/>
  <c r="C15" i="10" s="1"/>
  <c r="B15" i="10" s="1"/>
  <c r="D15" i="10"/>
  <c r="E14" i="10"/>
  <c r="D14" i="10"/>
  <c r="E13" i="10"/>
  <c r="C13" i="10" s="1"/>
  <c r="B13" i="10" s="1"/>
  <c r="D13" i="10"/>
  <c r="E12" i="10"/>
  <c r="D12" i="10"/>
  <c r="E11" i="10"/>
  <c r="C11" i="10" s="1"/>
  <c r="B11" i="10" s="1"/>
  <c r="D11" i="10"/>
  <c r="E10" i="10"/>
  <c r="D10" i="10"/>
  <c r="E9" i="10"/>
  <c r="D9" i="10"/>
  <c r="E8" i="10"/>
  <c r="D8" i="10"/>
  <c r="E7" i="10"/>
  <c r="D7" i="10"/>
  <c r="E6" i="10"/>
  <c r="D6" i="10"/>
  <c r="E5" i="10"/>
  <c r="D5" i="10"/>
  <c r="E4" i="10"/>
  <c r="D4" i="10"/>
  <c r="E3" i="10"/>
  <c r="D3" i="10"/>
  <c r="E110" i="10"/>
  <c r="D110" i="10"/>
  <c r="E109" i="10"/>
  <c r="D109" i="10"/>
  <c r="E108" i="10"/>
  <c r="D108" i="10"/>
  <c r="E107" i="10"/>
  <c r="D107" i="10"/>
  <c r="E106" i="10"/>
  <c r="D106" i="10"/>
  <c r="E105" i="10"/>
  <c r="D105" i="10"/>
  <c r="E104" i="10"/>
  <c r="D104" i="10"/>
  <c r="E103" i="10"/>
  <c r="D103" i="10"/>
  <c r="E102" i="10"/>
  <c r="D102" i="10"/>
  <c r="E101" i="10"/>
  <c r="D101" i="10"/>
  <c r="E100" i="10"/>
  <c r="D100" i="10"/>
  <c r="E99" i="10"/>
  <c r="D99" i="10"/>
  <c r="E98" i="10"/>
  <c r="D98" i="10"/>
  <c r="C98" i="10" s="1"/>
  <c r="B98" i="10" s="1"/>
  <c r="E97" i="10"/>
  <c r="D97" i="10"/>
  <c r="E96" i="10"/>
  <c r="D96" i="10"/>
  <c r="E95" i="10"/>
  <c r="C95" i="10" s="1"/>
  <c r="B95" i="10" s="1"/>
  <c r="D95" i="10"/>
  <c r="E94" i="10"/>
  <c r="D94" i="10"/>
  <c r="E93" i="10"/>
  <c r="D93" i="10"/>
  <c r="E92" i="10"/>
  <c r="D92" i="10"/>
  <c r="E91" i="10"/>
  <c r="D91" i="10"/>
  <c r="E90" i="10"/>
  <c r="D90" i="10"/>
  <c r="C90" i="10" s="1"/>
  <c r="B90" i="10" s="1"/>
  <c r="E89" i="10"/>
  <c r="C89" i="10" s="1"/>
  <c r="B89" i="10" s="1"/>
  <c r="D89" i="10"/>
  <c r="E88" i="10"/>
  <c r="D88" i="10"/>
  <c r="E87" i="10"/>
  <c r="D87" i="10"/>
  <c r="E86" i="10"/>
  <c r="D86" i="10"/>
  <c r="E85" i="10"/>
  <c r="D85" i="10"/>
  <c r="E84" i="10"/>
  <c r="D84" i="10"/>
  <c r="E83" i="10"/>
  <c r="D83" i="10"/>
  <c r="E82" i="10"/>
  <c r="D82" i="10"/>
  <c r="E81" i="10"/>
  <c r="D81" i="10"/>
  <c r="E80" i="10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D72" i="10"/>
  <c r="E71" i="10"/>
  <c r="D71" i="10"/>
  <c r="E70" i="10"/>
  <c r="D70" i="10"/>
  <c r="E69" i="10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C50" i="10" s="1"/>
  <c r="B50" i="10" s="1"/>
  <c r="E49" i="10"/>
  <c r="D49" i="10"/>
  <c r="E48" i="10"/>
  <c r="D48" i="10"/>
  <c r="E47" i="10"/>
  <c r="D47" i="10"/>
  <c r="E113" i="10"/>
  <c r="D113" i="10"/>
  <c r="E112" i="10"/>
  <c r="D112" i="10"/>
  <c r="E182" i="10"/>
  <c r="D182" i="10"/>
  <c r="E181" i="10"/>
  <c r="D181" i="10"/>
  <c r="E180" i="10"/>
  <c r="D180" i="10"/>
  <c r="C180" i="10" s="1"/>
  <c r="B180" i="10" s="1"/>
  <c r="E179" i="10"/>
  <c r="D179" i="10"/>
  <c r="E178" i="10"/>
  <c r="D178" i="10"/>
  <c r="E177" i="10"/>
  <c r="D177" i="10"/>
  <c r="E176" i="10"/>
  <c r="D176" i="10"/>
  <c r="E175" i="10"/>
  <c r="D175" i="10"/>
  <c r="E174" i="10"/>
  <c r="D174" i="10"/>
  <c r="E173" i="10"/>
  <c r="D173" i="10"/>
  <c r="E172" i="10"/>
  <c r="D172" i="10"/>
  <c r="E171" i="10"/>
  <c r="D171" i="10"/>
  <c r="E170" i="10"/>
  <c r="D170" i="10"/>
  <c r="E169" i="10"/>
  <c r="D169" i="10"/>
  <c r="E168" i="10"/>
  <c r="D168" i="10"/>
  <c r="E167" i="10"/>
  <c r="D167" i="10"/>
  <c r="E166" i="10"/>
  <c r="D166" i="10"/>
  <c r="E165" i="10"/>
  <c r="D165" i="10"/>
  <c r="E164" i="10"/>
  <c r="D164" i="10"/>
  <c r="C164" i="10" s="1"/>
  <c r="B164" i="10" s="1"/>
  <c r="E163" i="10"/>
  <c r="D163" i="10"/>
  <c r="E162" i="10"/>
  <c r="D162" i="10"/>
  <c r="E161" i="10"/>
  <c r="C161" i="10" s="1"/>
  <c r="B161" i="10" s="1"/>
  <c r="D161" i="10"/>
  <c r="E160" i="10"/>
  <c r="D160" i="10"/>
  <c r="E159" i="10"/>
  <c r="D159" i="10"/>
  <c r="E158" i="10"/>
  <c r="D158" i="10"/>
  <c r="E157" i="10"/>
  <c r="C157" i="10" s="1"/>
  <c r="B157" i="10" s="1"/>
  <c r="D157" i="10"/>
  <c r="E156" i="10"/>
  <c r="D156" i="10"/>
  <c r="E155" i="10"/>
  <c r="C155" i="10" s="1"/>
  <c r="B155" i="10" s="1"/>
  <c r="D155" i="10"/>
  <c r="E154" i="10"/>
  <c r="D154" i="10"/>
  <c r="E153" i="10"/>
  <c r="D153" i="10"/>
  <c r="E152" i="10"/>
  <c r="D152" i="10"/>
  <c r="C152" i="10" s="1"/>
  <c r="B152" i="10" s="1"/>
  <c r="E151" i="10"/>
  <c r="D151" i="10"/>
  <c r="E150" i="10"/>
  <c r="D150" i="10"/>
  <c r="E149" i="10"/>
  <c r="D149" i="10"/>
  <c r="E148" i="10"/>
  <c r="D148" i="10"/>
  <c r="E147" i="10"/>
  <c r="D147" i="10"/>
  <c r="E146" i="10"/>
  <c r="D146" i="10"/>
  <c r="E145" i="10"/>
  <c r="D145" i="10"/>
  <c r="E144" i="10"/>
  <c r="D144" i="10"/>
  <c r="E143" i="10"/>
  <c r="D143" i="10"/>
  <c r="E142" i="10"/>
  <c r="D142" i="10"/>
  <c r="E141" i="10"/>
  <c r="D141" i="10"/>
  <c r="E140" i="10"/>
  <c r="D140" i="10"/>
  <c r="E139" i="10"/>
  <c r="D139" i="10"/>
  <c r="E138" i="10"/>
  <c r="D138" i="10"/>
  <c r="E137" i="10"/>
  <c r="D137" i="10"/>
  <c r="E136" i="10"/>
  <c r="D136" i="10"/>
  <c r="E135" i="10"/>
  <c r="D135" i="10"/>
  <c r="E134" i="10"/>
  <c r="D134" i="10"/>
  <c r="E133" i="10"/>
  <c r="D133" i="10"/>
  <c r="E132" i="10"/>
  <c r="D132" i="10"/>
  <c r="E131" i="10"/>
  <c r="D131" i="10"/>
  <c r="E130" i="10"/>
  <c r="D130" i="10"/>
  <c r="E129" i="10"/>
  <c r="D129" i="10"/>
  <c r="E128" i="10"/>
  <c r="D128" i="10"/>
  <c r="E127" i="10"/>
  <c r="D127" i="10"/>
  <c r="E126" i="10"/>
  <c r="D126" i="10"/>
  <c r="E125" i="10"/>
  <c r="D125" i="10"/>
  <c r="E124" i="10"/>
  <c r="D124" i="10"/>
  <c r="E123" i="10"/>
  <c r="D123" i="10"/>
  <c r="E122" i="10"/>
  <c r="D122" i="10"/>
  <c r="E121" i="10"/>
  <c r="D121" i="10"/>
  <c r="E120" i="10"/>
  <c r="D120" i="10"/>
  <c r="E119" i="10"/>
  <c r="D119" i="10"/>
  <c r="E118" i="10"/>
  <c r="D118" i="10"/>
  <c r="E117" i="10"/>
  <c r="D117" i="10"/>
  <c r="E116" i="10"/>
  <c r="D116" i="10"/>
  <c r="E115" i="10"/>
  <c r="D115" i="10"/>
  <c r="E114" i="10"/>
  <c r="D114" i="10"/>
  <c r="E234" i="10"/>
  <c r="D234" i="10"/>
  <c r="E233" i="10"/>
  <c r="D233" i="10"/>
  <c r="E232" i="10"/>
  <c r="D232" i="10"/>
  <c r="E231" i="10"/>
  <c r="D231" i="10"/>
  <c r="E230" i="10"/>
  <c r="D230" i="10"/>
  <c r="E229" i="10"/>
  <c r="D229" i="10"/>
  <c r="E228" i="10"/>
  <c r="D228" i="10"/>
  <c r="E227" i="10"/>
  <c r="D227" i="10"/>
  <c r="E226" i="10"/>
  <c r="D226" i="10"/>
  <c r="E225" i="10"/>
  <c r="D225" i="10"/>
  <c r="E224" i="10"/>
  <c r="D224" i="10"/>
  <c r="E223" i="10"/>
  <c r="D223" i="10"/>
  <c r="E222" i="10"/>
  <c r="D222" i="10"/>
  <c r="E221" i="10"/>
  <c r="D221" i="10"/>
  <c r="E220" i="10"/>
  <c r="D220" i="10"/>
  <c r="E219" i="10"/>
  <c r="D219" i="10"/>
  <c r="E218" i="10"/>
  <c r="D218" i="10"/>
  <c r="E217" i="10"/>
  <c r="D217" i="10"/>
  <c r="E216" i="10"/>
  <c r="D216" i="10"/>
  <c r="E215" i="10"/>
  <c r="D215" i="10"/>
  <c r="E214" i="10"/>
  <c r="D214" i="10"/>
  <c r="E213" i="10"/>
  <c r="D213" i="10"/>
  <c r="E212" i="10"/>
  <c r="C212" i="10" s="1"/>
  <c r="B212" i="10" s="1"/>
  <c r="D212" i="10"/>
  <c r="E211" i="10"/>
  <c r="D211" i="10"/>
  <c r="E210" i="10"/>
  <c r="D210" i="10"/>
  <c r="E209" i="10"/>
  <c r="D209" i="10"/>
  <c r="E208" i="10"/>
  <c r="D208" i="10"/>
  <c r="E207" i="10"/>
  <c r="D207" i="10"/>
  <c r="E206" i="10"/>
  <c r="D206" i="10"/>
  <c r="E205" i="10"/>
  <c r="D205" i="10"/>
  <c r="E204" i="10"/>
  <c r="C204" i="10" s="1"/>
  <c r="B204" i="10" s="1"/>
  <c r="D204" i="10"/>
  <c r="E203" i="10"/>
  <c r="D203" i="10"/>
  <c r="E202" i="10"/>
  <c r="D202" i="10"/>
  <c r="E201" i="10"/>
  <c r="D201" i="10"/>
  <c r="E200" i="10"/>
  <c r="D200" i="10"/>
  <c r="E199" i="10"/>
  <c r="D199" i="10"/>
  <c r="E198" i="10"/>
  <c r="D198" i="10"/>
  <c r="E197" i="10"/>
  <c r="D197" i="10"/>
  <c r="E196" i="10"/>
  <c r="D196" i="10"/>
  <c r="E195" i="10"/>
  <c r="D195" i="10"/>
  <c r="E194" i="10"/>
  <c r="D194" i="10"/>
  <c r="E193" i="10"/>
  <c r="D193" i="10"/>
  <c r="E192" i="10"/>
  <c r="D192" i="10"/>
  <c r="E191" i="10"/>
  <c r="D191" i="10"/>
  <c r="E190" i="10"/>
  <c r="D190" i="10"/>
  <c r="E189" i="10"/>
  <c r="D189" i="10"/>
  <c r="E188" i="10"/>
  <c r="D188" i="10"/>
  <c r="E187" i="10"/>
  <c r="D187" i="10"/>
  <c r="E186" i="10"/>
  <c r="D186" i="10"/>
  <c r="E185" i="10"/>
  <c r="D185" i="10"/>
  <c r="E184" i="10"/>
  <c r="D184" i="10"/>
  <c r="C184" i="10" s="1"/>
  <c r="B184" i="10" s="1"/>
  <c r="E294" i="10"/>
  <c r="D294" i="10"/>
  <c r="E293" i="10"/>
  <c r="D293" i="10"/>
  <c r="E292" i="10"/>
  <c r="D292" i="10"/>
  <c r="E291" i="10"/>
  <c r="D291" i="10"/>
  <c r="C291" i="10" s="1"/>
  <c r="B291" i="10" s="1"/>
  <c r="E290" i="10"/>
  <c r="D290" i="10"/>
  <c r="E289" i="10"/>
  <c r="D289" i="10"/>
  <c r="E288" i="10"/>
  <c r="D288" i="10"/>
  <c r="E287" i="10"/>
  <c r="D287" i="10"/>
  <c r="E286" i="10"/>
  <c r="D286" i="10"/>
  <c r="E285" i="10"/>
  <c r="D285" i="10"/>
  <c r="E284" i="10"/>
  <c r="D284" i="10"/>
  <c r="E283" i="10"/>
  <c r="D283" i="10"/>
  <c r="E282" i="10"/>
  <c r="D282" i="10"/>
  <c r="E281" i="10"/>
  <c r="D281" i="10"/>
  <c r="E280" i="10"/>
  <c r="D280" i="10"/>
  <c r="E279" i="10"/>
  <c r="D279" i="10"/>
  <c r="E278" i="10"/>
  <c r="D278" i="10"/>
  <c r="E277" i="10"/>
  <c r="D277" i="10"/>
  <c r="E276" i="10"/>
  <c r="D276" i="10"/>
  <c r="E275" i="10"/>
  <c r="D275" i="10"/>
  <c r="E274" i="10"/>
  <c r="D274" i="10"/>
  <c r="E273" i="10"/>
  <c r="D273" i="10"/>
  <c r="E272" i="10"/>
  <c r="D272" i="10"/>
  <c r="E271" i="10"/>
  <c r="D271" i="10"/>
  <c r="E270" i="10"/>
  <c r="D270" i="10"/>
  <c r="E269" i="10"/>
  <c r="D269" i="10"/>
  <c r="E268" i="10"/>
  <c r="D268" i="10"/>
  <c r="E267" i="10"/>
  <c r="D267" i="10"/>
  <c r="E266" i="10"/>
  <c r="D266" i="10"/>
  <c r="E265" i="10"/>
  <c r="D265" i="10"/>
  <c r="E264" i="10"/>
  <c r="D264" i="10"/>
  <c r="E263" i="10"/>
  <c r="D263" i="10"/>
  <c r="E262" i="10"/>
  <c r="D262" i="10"/>
  <c r="E261" i="10"/>
  <c r="D261" i="10"/>
  <c r="E260" i="10"/>
  <c r="D260" i="10"/>
  <c r="E259" i="10"/>
  <c r="D259" i="10"/>
  <c r="E258" i="10"/>
  <c r="D258" i="10"/>
  <c r="E257" i="10"/>
  <c r="D257" i="10"/>
  <c r="E256" i="10"/>
  <c r="D256" i="10"/>
  <c r="E255" i="10"/>
  <c r="D255" i="10"/>
  <c r="E254" i="10"/>
  <c r="D254" i="10"/>
  <c r="E253" i="10"/>
  <c r="D253" i="10"/>
  <c r="E252" i="10"/>
  <c r="D252" i="10"/>
  <c r="E251" i="10"/>
  <c r="D251" i="10"/>
  <c r="E250" i="10"/>
  <c r="D250" i="10"/>
  <c r="E249" i="10"/>
  <c r="D249" i="10"/>
  <c r="E248" i="10"/>
  <c r="D248" i="10"/>
  <c r="E247" i="10"/>
  <c r="D247" i="10"/>
  <c r="E246" i="10"/>
  <c r="D246" i="10"/>
  <c r="E245" i="10"/>
  <c r="D245" i="10"/>
  <c r="E244" i="10"/>
  <c r="D244" i="10"/>
  <c r="E243" i="10"/>
  <c r="D243" i="10"/>
  <c r="E242" i="10"/>
  <c r="D242" i="10"/>
  <c r="E241" i="10"/>
  <c r="D241" i="10"/>
  <c r="E240" i="10"/>
  <c r="D240" i="10"/>
  <c r="E239" i="10"/>
  <c r="D239" i="10"/>
  <c r="E238" i="10"/>
  <c r="D238" i="10"/>
  <c r="E237" i="10"/>
  <c r="D237" i="10"/>
  <c r="E236" i="10"/>
  <c r="D236" i="10"/>
  <c r="E355" i="10"/>
  <c r="D355" i="10"/>
  <c r="E354" i="10"/>
  <c r="D354" i="10"/>
  <c r="E353" i="10"/>
  <c r="D353" i="10"/>
  <c r="E352" i="10"/>
  <c r="D352" i="10"/>
  <c r="E351" i="10"/>
  <c r="D351" i="10"/>
  <c r="E350" i="10"/>
  <c r="D350" i="10"/>
  <c r="E349" i="10"/>
  <c r="D349" i="10"/>
  <c r="E348" i="10"/>
  <c r="D348" i="10"/>
  <c r="E347" i="10"/>
  <c r="D347" i="10"/>
  <c r="E346" i="10"/>
  <c r="D346" i="10"/>
  <c r="E345" i="10"/>
  <c r="D345" i="10"/>
  <c r="E344" i="10"/>
  <c r="D344" i="10"/>
  <c r="E343" i="10"/>
  <c r="D343" i="10"/>
  <c r="C343" i="10" s="1"/>
  <c r="B343" i="10" s="1"/>
  <c r="E342" i="10"/>
  <c r="D342" i="10"/>
  <c r="E341" i="10"/>
  <c r="D341" i="10"/>
  <c r="E340" i="10"/>
  <c r="D340" i="10"/>
  <c r="E339" i="10"/>
  <c r="D339" i="10"/>
  <c r="E338" i="10"/>
  <c r="D338" i="10"/>
  <c r="E337" i="10"/>
  <c r="D337" i="10"/>
  <c r="E336" i="10"/>
  <c r="D336" i="10"/>
  <c r="E335" i="10"/>
  <c r="D335" i="10"/>
  <c r="E334" i="10"/>
  <c r="D334" i="10"/>
  <c r="E333" i="10"/>
  <c r="D333" i="10"/>
  <c r="E332" i="10"/>
  <c r="C332" i="10" s="1"/>
  <c r="B332" i="10" s="1"/>
  <c r="D332" i="10"/>
  <c r="E331" i="10"/>
  <c r="D331" i="10"/>
  <c r="E330" i="10"/>
  <c r="D330" i="10"/>
  <c r="E329" i="10"/>
  <c r="D329" i="10"/>
  <c r="E328" i="10"/>
  <c r="D328" i="10"/>
  <c r="E327" i="10"/>
  <c r="D327" i="10"/>
  <c r="E326" i="10"/>
  <c r="D326" i="10"/>
  <c r="E325" i="10"/>
  <c r="D325" i="10"/>
  <c r="E324" i="10"/>
  <c r="D324" i="10"/>
  <c r="E323" i="10"/>
  <c r="D323" i="10"/>
  <c r="E322" i="10"/>
  <c r="D322" i="10"/>
  <c r="E321" i="10"/>
  <c r="D321" i="10"/>
  <c r="E320" i="10"/>
  <c r="D320" i="10"/>
  <c r="E319" i="10"/>
  <c r="C319" i="10" s="1"/>
  <c r="B319" i="10" s="1"/>
  <c r="D319" i="10"/>
  <c r="E318" i="10"/>
  <c r="D318" i="10"/>
  <c r="E317" i="10"/>
  <c r="D317" i="10"/>
  <c r="E316" i="10"/>
  <c r="D316" i="10"/>
  <c r="E315" i="10"/>
  <c r="D315" i="10"/>
  <c r="E314" i="10"/>
  <c r="D314" i="10"/>
  <c r="E313" i="10"/>
  <c r="D313" i="10"/>
  <c r="E312" i="10"/>
  <c r="D312" i="10"/>
  <c r="E311" i="10"/>
  <c r="D311" i="10"/>
  <c r="E310" i="10"/>
  <c r="D310" i="10"/>
  <c r="E309" i="10"/>
  <c r="D309" i="10"/>
  <c r="E308" i="10"/>
  <c r="D308" i="10"/>
  <c r="E307" i="10"/>
  <c r="D307" i="10"/>
  <c r="E306" i="10"/>
  <c r="D306" i="10"/>
  <c r="E305" i="10"/>
  <c r="D305" i="10"/>
  <c r="E304" i="10"/>
  <c r="D304" i="10"/>
  <c r="E303" i="10"/>
  <c r="D303" i="10"/>
  <c r="E302" i="10"/>
  <c r="D302" i="10"/>
  <c r="E301" i="10"/>
  <c r="D301" i="10"/>
  <c r="E300" i="10"/>
  <c r="D300" i="10"/>
  <c r="E299" i="10"/>
  <c r="D299" i="10"/>
  <c r="E298" i="10"/>
  <c r="D298" i="10"/>
  <c r="C298" i="10" s="1"/>
  <c r="B298" i="10" s="1"/>
  <c r="E297" i="10"/>
  <c r="D297" i="10"/>
  <c r="E296" i="10"/>
  <c r="D296" i="10"/>
  <c r="E409" i="10"/>
  <c r="D409" i="10"/>
  <c r="E408" i="10"/>
  <c r="D408" i="10"/>
  <c r="E407" i="10"/>
  <c r="D407" i="10"/>
  <c r="E406" i="10"/>
  <c r="D406" i="10"/>
  <c r="E405" i="10"/>
  <c r="D405" i="10"/>
  <c r="E404" i="10"/>
  <c r="D404" i="10"/>
  <c r="E403" i="10"/>
  <c r="D403" i="10"/>
  <c r="E402" i="10"/>
  <c r="D402" i="10"/>
  <c r="E401" i="10"/>
  <c r="D401" i="10"/>
  <c r="E400" i="10"/>
  <c r="D400" i="10"/>
  <c r="E399" i="10"/>
  <c r="D399" i="10"/>
  <c r="E398" i="10"/>
  <c r="D398" i="10"/>
  <c r="E397" i="10"/>
  <c r="D397" i="10"/>
  <c r="E396" i="10"/>
  <c r="D396" i="10"/>
  <c r="E395" i="10"/>
  <c r="D395" i="10"/>
  <c r="E394" i="10"/>
  <c r="D394" i="10"/>
  <c r="E393" i="10"/>
  <c r="C393" i="10" s="1"/>
  <c r="B393" i="10" s="1"/>
  <c r="D393" i="10"/>
  <c r="E392" i="10"/>
  <c r="D392" i="10"/>
  <c r="E391" i="10"/>
  <c r="D391" i="10"/>
  <c r="E390" i="10"/>
  <c r="D390" i="10"/>
  <c r="E389" i="10"/>
  <c r="C389" i="10" s="1"/>
  <c r="B389" i="10" s="1"/>
  <c r="D389" i="10"/>
  <c r="E388" i="10"/>
  <c r="D388" i="10"/>
  <c r="E387" i="10"/>
  <c r="D387" i="10"/>
  <c r="E386" i="10"/>
  <c r="D386" i="10"/>
  <c r="C386" i="10" s="1"/>
  <c r="B386" i="10" s="1"/>
  <c r="E385" i="10"/>
  <c r="D385" i="10"/>
  <c r="E384" i="10"/>
  <c r="D384" i="10"/>
  <c r="E383" i="10"/>
  <c r="D383" i="10"/>
  <c r="E382" i="10"/>
  <c r="D382" i="10"/>
  <c r="C382" i="10" s="1"/>
  <c r="B382" i="10" s="1"/>
  <c r="E381" i="10"/>
  <c r="D381" i="10"/>
  <c r="E380" i="10"/>
  <c r="D380" i="10"/>
  <c r="E379" i="10"/>
  <c r="D379" i="10"/>
  <c r="E378" i="10"/>
  <c r="D378" i="10"/>
  <c r="E377" i="10"/>
  <c r="D377" i="10"/>
  <c r="E376" i="10"/>
  <c r="D376" i="10"/>
  <c r="E375" i="10"/>
  <c r="D375" i="10"/>
  <c r="E374" i="10"/>
  <c r="D374" i="10"/>
  <c r="E373" i="10"/>
  <c r="D373" i="10"/>
  <c r="E372" i="10"/>
  <c r="D372" i="10"/>
  <c r="E371" i="10"/>
  <c r="D371" i="10"/>
  <c r="E370" i="10"/>
  <c r="D370" i="10"/>
  <c r="E369" i="10"/>
  <c r="D369" i="10"/>
  <c r="E368" i="10"/>
  <c r="D368" i="10"/>
  <c r="E367" i="10"/>
  <c r="D367" i="10"/>
  <c r="E366" i="10"/>
  <c r="D366" i="10"/>
  <c r="E365" i="10"/>
  <c r="D365" i="10"/>
  <c r="E364" i="10"/>
  <c r="D364" i="10"/>
  <c r="E363" i="10"/>
  <c r="D363" i="10"/>
  <c r="E362" i="10"/>
  <c r="D362" i="10"/>
  <c r="E361" i="10"/>
  <c r="D361" i="10"/>
  <c r="E360" i="10"/>
  <c r="D360" i="10"/>
  <c r="E359" i="10"/>
  <c r="D359" i="10"/>
  <c r="E358" i="10"/>
  <c r="D358" i="10"/>
  <c r="E357" i="10"/>
  <c r="D357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C429" i="10" s="1"/>
  <c r="E430" i="10"/>
  <c r="E431" i="10"/>
  <c r="E432" i="10"/>
  <c r="E433" i="10"/>
  <c r="E434" i="10"/>
  <c r="E435" i="10"/>
  <c r="E436" i="10"/>
  <c r="E437" i="10"/>
  <c r="E438" i="10"/>
  <c r="E439" i="10"/>
  <c r="C439" i="10" s="1"/>
  <c r="B439" i="10" s="1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C15" i="4"/>
  <c r="C16" i="4" s="1"/>
  <c r="C19" i="4" s="1"/>
  <c r="C20" i="4" s="1"/>
  <c r="E22" i="1"/>
  <c r="E21" i="1"/>
  <c r="E20" i="1"/>
  <c r="E19" i="1"/>
  <c r="E18" i="1"/>
  <c r="E15" i="1"/>
  <c r="C200" i="10" l="1"/>
  <c r="B200" i="10" s="1"/>
  <c r="C266" i="10"/>
  <c r="B266" i="10" s="1"/>
  <c r="C282" i="10"/>
  <c r="B282" i="10" s="1"/>
  <c r="C294" i="10"/>
  <c r="B294" i="10" s="1"/>
  <c r="C191" i="10"/>
  <c r="B191" i="10" s="1"/>
  <c r="C199" i="10"/>
  <c r="B199" i="10" s="1"/>
  <c r="C254" i="10"/>
  <c r="B254" i="10" s="1"/>
  <c r="C330" i="10"/>
  <c r="B330" i="10" s="1"/>
  <c r="C377" i="10"/>
  <c r="B377" i="10" s="1"/>
  <c r="C381" i="10"/>
  <c r="B381" i="10" s="1"/>
  <c r="C383" i="10"/>
  <c r="B383" i="10" s="1"/>
  <c r="C385" i="10"/>
  <c r="B385" i="10" s="1"/>
  <c r="C387" i="10"/>
  <c r="B387" i="10" s="1"/>
  <c r="C409" i="10"/>
  <c r="B409" i="10" s="1"/>
  <c r="C299" i="10"/>
  <c r="B299" i="10" s="1"/>
  <c r="C301" i="10"/>
  <c r="B301" i="10" s="1"/>
  <c r="C303" i="10"/>
  <c r="B303" i="10" s="1"/>
  <c r="C335" i="10"/>
  <c r="B335" i="10" s="1"/>
  <c r="C115" i="10"/>
  <c r="B115" i="10" s="1"/>
  <c r="C127" i="10"/>
  <c r="B127" i="10" s="1"/>
  <c r="C42" i="10"/>
  <c r="B42" i="10" s="1"/>
  <c r="C44" i="10"/>
  <c r="B44" i="10" s="1"/>
  <c r="C207" i="10"/>
  <c r="B207" i="10" s="1"/>
  <c r="C118" i="10"/>
  <c r="B118" i="10" s="1"/>
  <c r="C126" i="10"/>
  <c r="B126" i="10" s="1"/>
  <c r="C312" i="10"/>
  <c r="B312" i="10" s="1"/>
  <c r="C318" i="10"/>
  <c r="B318" i="10" s="1"/>
  <c r="C331" i="10"/>
  <c r="B331" i="10" s="1"/>
  <c r="C311" i="10"/>
  <c r="B311" i="10" s="1"/>
  <c r="C131" i="10"/>
  <c r="B131" i="10" s="1"/>
  <c r="C147" i="10"/>
  <c r="B147" i="10" s="1"/>
  <c r="C149" i="10"/>
  <c r="B149" i="10" s="1"/>
  <c r="C151" i="10"/>
  <c r="B151" i="10" s="1"/>
  <c r="C163" i="10"/>
  <c r="B163" i="10" s="1"/>
  <c r="C167" i="10"/>
  <c r="B167" i="10" s="1"/>
  <c r="C169" i="10"/>
  <c r="B169" i="10" s="1"/>
  <c r="C171" i="10"/>
  <c r="B171" i="10" s="1"/>
  <c r="C173" i="10"/>
  <c r="B173" i="10" s="1"/>
  <c r="C175" i="10"/>
  <c r="B175" i="10" s="1"/>
  <c r="C177" i="10"/>
  <c r="B177" i="10" s="1"/>
  <c r="C179" i="10"/>
  <c r="B179" i="10" s="1"/>
  <c r="C112" i="10"/>
  <c r="B112" i="10" s="1"/>
  <c r="C47" i="10"/>
  <c r="B47" i="10" s="1"/>
  <c r="C69" i="10"/>
  <c r="B69" i="10" s="1"/>
  <c r="C85" i="10"/>
  <c r="B85" i="10" s="1"/>
  <c r="C87" i="10"/>
  <c r="B87" i="10" s="1"/>
  <c r="C93" i="10"/>
  <c r="B93" i="10" s="1"/>
  <c r="C97" i="10"/>
  <c r="B97" i="10" s="1"/>
  <c r="C103" i="10"/>
  <c r="B103" i="10" s="1"/>
  <c r="C105" i="10"/>
  <c r="B105" i="10" s="1"/>
  <c r="C376" i="10"/>
  <c r="B376" i="10" s="1"/>
  <c r="C334" i="10"/>
  <c r="B334" i="10" s="1"/>
  <c r="C347" i="10"/>
  <c r="B347" i="10" s="1"/>
  <c r="C349" i="10"/>
  <c r="B349" i="10" s="1"/>
  <c r="C351" i="10"/>
  <c r="B351" i="10" s="1"/>
  <c r="C355" i="10"/>
  <c r="B355" i="10" s="1"/>
  <c r="C251" i="10"/>
  <c r="B251" i="10" s="1"/>
  <c r="C267" i="10"/>
  <c r="B267" i="10" s="1"/>
  <c r="C283" i="10"/>
  <c r="B283" i="10" s="1"/>
  <c r="C104" i="10"/>
  <c r="B104" i="10" s="1"/>
  <c r="C365" i="10"/>
  <c r="B365" i="10" s="1"/>
  <c r="C304" i="10"/>
  <c r="B304" i="10" s="1"/>
  <c r="C310" i="10"/>
  <c r="B310" i="10" s="1"/>
  <c r="C321" i="10"/>
  <c r="B321" i="10" s="1"/>
  <c r="C323" i="10"/>
  <c r="B323" i="10" s="1"/>
  <c r="C325" i="10"/>
  <c r="B325" i="10" s="1"/>
  <c r="C327" i="10"/>
  <c r="B327" i="10" s="1"/>
  <c r="C329" i="10"/>
  <c r="B329" i="10" s="1"/>
  <c r="C336" i="10"/>
  <c r="B336" i="10" s="1"/>
  <c r="C342" i="10"/>
  <c r="B342" i="10" s="1"/>
  <c r="C346" i="10"/>
  <c r="B346" i="10" s="1"/>
  <c r="C354" i="10"/>
  <c r="B354" i="10" s="1"/>
  <c r="C322" i="10"/>
  <c r="B322" i="10" s="1"/>
  <c r="C380" i="10"/>
  <c r="B380" i="10" s="1"/>
  <c r="C408" i="10"/>
  <c r="B408" i="10" s="1"/>
  <c r="C309" i="10"/>
  <c r="B309" i="10" s="1"/>
  <c r="C320" i="10"/>
  <c r="B320" i="10" s="1"/>
  <c r="C326" i="10"/>
  <c r="B326" i="10" s="1"/>
  <c r="C344" i="10"/>
  <c r="B344" i="10" s="1"/>
  <c r="C350" i="10"/>
  <c r="B350" i="10" s="1"/>
  <c r="C259" i="10"/>
  <c r="B259" i="10" s="1"/>
  <c r="C271" i="10"/>
  <c r="B271" i="10" s="1"/>
  <c r="C275" i="10"/>
  <c r="B275" i="10" s="1"/>
  <c r="C172" i="10"/>
  <c r="B172" i="10" s="1"/>
  <c r="C176" i="10"/>
  <c r="B176" i="10" s="1"/>
  <c r="C64" i="10"/>
  <c r="B64" i="10" s="1"/>
  <c r="C307" i="10"/>
  <c r="B307" i="10" s="1"/>
  <c r="C333" i="10"/>
  <c r="B333" i="10" s="1"/>
  <c r="C261" i="10"/>
  <c r="B261" i="10" s="1"/>
  <c r="C269" i="10"/>
  <c r="B269" i="10" s="1"/>
  <c r="C273" i="10"/>
  <c r="B273" i="10" s="1"/>
  <c r="C277" i="10"/>
  <c r="B277" i="10" s="1"/>
  <c r="C285" i="10"/>
  <c r="B285" i="10" s="1"/>
  <c r="C134" i="10"/>
  <c r="B134" i="10" s="1"/>
  <c r="C142" i="10"/>
  <c r="B142" i="10" s="1"/>
  <c r="C158" i="10"/>
  <c r="B158" i="10" s="1"/>
  <c r="C170" i="10"/>
  <c r="B170" i="10" s="1"/>
  <c r="C174" i="10"/>
  <c r="B174" i="10" s="1"/>
  <c r="C56" i="10"/>
  <c r="B56" i="10" s="1"/>
  <c r="C357" i="10"/>
  <c r="B357" i="10" s="1"/>
  <c r="C361" i="10"/>
  <c r="B361" i="10" s="1"/>
  <c r="C397" i="10"/>
  <c r="B397" i="10" s="1"/>
  <c r="C296" i="10"/>
  <c r="B296" i="10" s="1"/>
  <c r="C302" i="10"/>
  <c r="B302" i="10" s="1"/>
  <c r="C306" i="10"/>
  <c r="B306" i="10" s="1"/>
  <c r="C315" i="10"/>
  <c r="B315" i="10" s="1"/>
  <c r="C317" i="10"/>
  <c r="B317" i="10" s="1"/>
  <c r="C328" i="10"/>
  <c r="B328" i="10" s="1"/>
  <c r="C339" i="10"/>
  <c r="B339" i="10" s="1"/>
  <c r="C341" i="10"/>
  <c r="B341" i="10" s="1"/>
  <c r="C352" i="10"/>
  <c r="B352" i="10" s="1"/>
  <c r="C246" i="10"/>
  <c r="B246" i="10" s="1"/>
  <c r="C250" i="10"/>
  <c r="B250" i="10" s="1"/>
  <c r="C264" i="10"/>
  <c r="B264" i="10" s="1"/>
  <c r="C272" i="10"/>
  <c r="B272" i="10" s="1"/>
  <c r="C280" i="10"/>
  <c r="B280" i="10" s="1"/>
  <c r="C288" i="10"/>
  <c r="B288" i="10" s="1"/>
  <c r="C214" i="10"/>
  <c r="B214" i="10" s="1"/>
  <c r="C220" i="10"/>
  <c r="B220" i="10" s="1"/>
  <c r="C222" i="10"/>
  <c r="B222" i="10" s="1"/>
  <c r="C224" i="10"/>
  <c r="B224" i="10" s="1"/>
  <c r="C228" i="10"/>
  <c r="B228" i="10" s="1"/>
  <c r="C230" i="10"/>
  <c r="B230" i="10" s="1"/>
  <c r="C143" i="10"/>
  <c r="B143" i="10" s="1"/>
  <c r="C53" i="10"/>
  <c r="B53" i="10" s="1"/>
  <c r="C65" i="10"/>
  <c r="B65" i="10" s="1"/>
  <c r="C72" i="10"/>
  <c r="B72" i="10" s="1"/>
  <c r="C80" i="10"/>
  <c r="B80" i="10" s="1"/>
  <c r="C106" i="10"/>
  <c r="B106" i="10" s="1"/>
  <c r="C314" i="10"/>
  <c r="B314" i="10" s="1"/>
  <c r="C338" i="10"/>
  <c r="B338" i="10" s="1"/>
  <c r="C239" i="10"/>
  <c r="B239" i="10" s="1"/>
  <c r="C247" i="10"/>
  <c r="B247" i="10" s="1"/>
  <c r="C217" i="10"/>
  <c r="B217" i="10" s="1"/>
  <c r="C225" i="10"/>
  <c r="B225" i="10" s="1"/>
  <c r="C233" i="10"/>
  <c r="B233" i="10" s="1"/>
  <c r="C81" i="10"/>
  <c r="B81" i="10" s="1"/>
  <c r="C101" i="10"/>
  <c r="B101" i="10" s="1"/>
  <c r="C109" i="10"/>
  <c r="B109" i="10" s="1"/>
  <c r="C14" i="10"/>
  <c r="B14" i="10" s="1"/>
  <c r="C7" i="10"/>
  <c r="B7" i="10" s="1"/>
  <c r="C8" i="10"/>
  <c r="B8" i="10" s="1"/>
  <c r="C6" i="10"/>
  <c r="B6" i="10" s="1"/>
  <c r="C16" i="10"/>
  <c r="B16" i="10" s="1"/>
  <c r="C29" i="10"/>
  <c r="B29" i="10" s="1"/>
  <c r="C38" i="10"/>
  <c r="B38" i="10" s="1"/>
  <c r="C40" i="10"/>
  <c r="B40" i="10" s="1"/>
  <c r="C3" i="10"/>
  <c r="B3" i="10" s="1"/>
  <c r="C5" i="10"/>
  <c r="B5" i="10" s="1"/>
  <c r="C23" i="10"/>
  <c r="B23" i="10" s="1"/>
  <c r="C30" i="10"/>
  <c r="B30" i="10" s="1"/>
  <c r="C37" i="10"/>
  <c r="B37" i="10" s="1"/>
  <c r="C39" i="10"/>
  <c r="B39" i="10" s="1"/>
  <c r="I16" i="8"/>
  <c r="I29" i="4"/>
  <c r="I30" i="4"/>
  <c r="C360" i="10"/>
  <c r="B360" i="10" s="1"/>
  <c r="C367" i="10"/>
  <c r="B367" i="10" s="1"/>
  <c r="C369" i="10"/>
  <c r="B369" i="10" s="1"/>
  <c r="C371" i="10"/>
  <c r="B371" i="10" s="1"/>
  <c r="C373" i="10"/>
  <c r="B373" i="10" s="1"/>
  <c r="C392" i="10"/>
  <c r="B392" i="10" s="1"/>
  <c r="C399" i="10"/>
  <c r="B399" i="10" s="1"/>
  <c r="C401" i="10"/>
  <c r="B401" i="10" s="1"/>
  <c r="C403" i="10"/>
  <c r="B403" i="10" s="1"/>
  <c r="C405" i="10"/>
  <c r="B405" i="10" s="1"/>
  <c r="C241" i="10"/>
  <c r="B241" i="10" s="1"/>
  <c r="C243" i="10"/>
  <c r="B243" i="10" s="1"/>
  <c r="C245" i="10"/>
  <c r="B245" i="10" s="1"/>
  <c r="C262" i="10"/>
  <c r="B262" i="10" s="1"/>
  <c r="C270" i="10"/>
  <c r="B270" i="10" s="1"/>
  <c r="C278" i="10"/>
  <c r="B278" i="10" s="1"/>
  <c r="C293" i="10"/>
  <c r="B293" i="10" s="1"/>
  <c r="C188" i="10"/>
  <c r="B188" i="10" s="1"/>
  <c r="C190" i="10"/>
  <c r="B190" i="10" s="1"/>
  <c r="C192" i="10"/>
  <c r="B192" i="10" s="1"/>
  <c r="C196" i="10"/>
  <c r="B196" i="10" s="1"/>
  <c r="C198" i="10"/>
  <c r="B198" i="10" s="1"/>
  <c r="C215" i="10"/>
  <c r="B215" i="10" s="1"/>
  <c r="C219" i="10"/>
  <c r="B219" i="10" s="1"/>
  <c r="C117" i="10"/>
  <c r="B117" i="10" s="1"/>
  <c r="C119" i="10"/>
  <c r="B119" i="10" s="1"/>
  <c r="C123" i="10"/>
  <c r="B123" i="10" s="1"/>
  <c r="C125" i="10"/>
  <c r="B125" i="10" s="1"/>
  <c r="C150" i="10"/>
  <c r="B150" i="10" s="1"/>
  <c r="C160" i="10"/>
  <c r="B160" i="10" s="1"/>
  <c r="C162" i="10"/>
  <c r="B162" i="10" s="1"/>
  <c r="C166" i="10"/>
  <c r="B166" i="10" s="1"/>
  <c r="C55" i="10"/>
  <c r="B55" i="10" s="1"/>
  <c r="C57" i="10"/>
  <c r="B57" i="10" s="1"/>
  <c r="C61" i="10"/>
  <c r="B61" i="10" s="1"/>
  <c r="C63" i="10"/>
  <c r="B63" i="10" s="1"/>
  <c r="C88" i="10"/>
  <c r="B88" i="10" s="1"/>
  <c r="C96" i="10"/>
  <c r="B96" i="10" s="1"/>
  <c r="I19" i="3"/>
  <c r="I27" i="3"/>
  <c r="I31" i="3"/>
  <c r="I15" i="4"/>
  <c r="I22" i="8"/>
  <c r="I21" i="8"/>
  <c r="I31" i="6"/>
  <c r="I28" i="4"/>
  <c r="I23" i="4"/>
  <c r="I16" i="4"/>
  <c r="C364" i="10"/>
  <c r="B364" i="10" s="1"/>
  <c r="C366" i="10"/>
  <c r="B366" i="10" s="1"/>
  <c r="C370" i="10"/>
  <c r="B370" i="10" s="1"/>
  <c r="C396" i="10"/>
  <c r="B396" i="10" s="1"/>
  <c r="C398" i="10"/>
  <c r="B398" i="10" s="1"/>
  <c r="C402" i="10"/>
  <c r="B402" i="10" s="1"/>
  <c r="C297" i="10"/>
  <c r="B297" i="10" s="1"/>
  <c r="C300" i="10"/>
  <c r="B300" i="10" s="1"/>
  <c r="C305" i="10"/>
  <c r="B305" i="10" s="1"/>
  <c r="C308" i="10"/>
  <c r="B308" i="10" s="1"/>
  <c r="C313" i="10"/>
  <c r="B313" i="10" s="1"/>
  <c r="C316" i="10"/>
  <c r="B316" i="10" s="1"/>
  <c r="C324" i="10"/>
  <c r="B324" i="10" s="1"/>
  <c r="C337" i="10"/>
  <c r="B337" i="10" s="1"/>
  <c r="C340" i="10"/>
  <c r="B340" i="10" s="1"/>
  <c r="C345" i="10"/>
  <c r="B345" i="10" s="1"/>
  <c r="C348" i="10"/>
  <c r="B348" i="10" s="1"/>
  <c r="C353" i="10"/>
  <c r="B353" i="10" s="1"/>
  <c r="C238" i="10"/>
  <c r="B238" i="10" s="1"/>
  <c r="C240" i="10"/>
  <c r="B240" i="10" s="1"/>
  <c r="C253" i="10"/>
  <c r="B253" i="10" s="1"/>
  <c r="C263" i="10"/>
  <c r="B263" i="10" s="1"/>
  <c r="C279" i="10"/>
  <c r="B279" i="10" s="1"/>
  <c r="C286" i="10"/>
  <c r="B286" i="10" s="1"/>
  <c r="C185" i="10"/>
  <c r="B185" i="10" s="1"/>
  <c r="C193" i="10"/>
  <c r="B193" i="10" s="1"/>
  <c r="C201" i="10"/>
  <c r="B201" i="10" s="1"/>
  <c r="C206" i="10"/>
  <c r="B206" i="10" s="1"/>
  <c r="C216" i="10"/>
  <c r="B216" i="10" s="1"/>
  <c r="C223" i="10"/>
  <c r="B223" i="10" s="1"/>
  <c r="C231" i="10"/>
  <c r="B231" i="10" s="1"/>
  <c r="C120" i="10"/>
  <c r="B120" i="10" s="1"/>
  <c r="C128" i="10"/>
  <c r="B128" i="10" s="1"/>
  <c r="C133" i="10"/>
  <c r="B133" i="10" s="1"/>
  <c r="C135" i="10"/>
  <c r="B135" i="10" s="1"/>
  <c r="C139" i="10"/>
  <c r="B139" i="10" s="1"/>
  <c r="C141" i="10"/>
  <c r="B141" i="10" s="1"/>
  <c r="C159" i="10"/>
  <c r="B159" i="10" s="1"/>
  <c r="C178" i="10"/>
  <c r="B178" i="10" s="1"/>
  <c r="C48" i="10"/>
  <c r="B48" i="10" s="1"/>
  <c r="C58" i="10"/>
  <c r="B58" i="10" s="1"/>
  <c r="C66" i="10"/>
  <c r="B66" i="10" s="1"/>
  <c r="C71" i="10"/>
  <c r="B71" i="10" s="1"/>
  <c r="C73" i="10"/>
  <c r="B73" i="10" s="1"/>
  <c r="C77" i="10"/>
  <c r="B77" i="10" s="1"/>
  <c r="C79" i="10"/>
  <c r="B79" i="10" s="1"/>
  <c r="I23" i="3"/>
  <c r="I25" i="3"/>
  <c r="I22" i="3"/>
  <c r="I26" i="4"/>
  <c r="C256" i="10"/>
  <c r="B256" i="10" s="1"/>
  <c r="C209" i="10"/>
  <c r="B209" i="10" s="1"/>
  <c r="C232" i="10"/>
  <c r="B232" i="10" s="1"/>
  <c r="C136" i="10"/>
  <c r="B136" i="10" s="1"/>
  <c r="C144" i="10"/>
  <c r="B144" i="10" s="1"/>
  <c r="C49" i="10"/>
  <c r="B49" i="10" s="1"/>
  <c r="C74" i="10"/>
  <c r="B74" i="10" s="1"/>
  <c r="C82" i="10"/>
  <c r="B82" i="10" s="1"/>
  <c r="I15" i="3"/>
  <c r="I21" i="3"/>
  <c r="I20" i="4"/>
  <c r="I17" i="9"/>
  <c r="I21" i="9"/>
  <c r="I25" i="9"/>
  <c r="I27" i="9"/>
  <c r="I23" i="9"/>
  <c r="I18" i="9"/>
  <c r="I22" i="9"/>
  <c r="I26" i="9"/>
  <c r="I16" i="9"/>
  <c r="I24" i="9"/>
  <c r="I27" i="8"/>
  <c r="I25" i="8"/>
  <c r="I17" i="8"/>
  <c r="I20" i="8"/>
  <c r="I24" i="8"/>
  <c r="I26" i="8"/>
  <c r="I28" i="8"/>
  <c r="I23" i="8"/>
  <c r="I29" i="8"/>
  <c r="I24" i="4"/>
  <c r="I19" i="4"/>
  <c r="I22" i="4"/>
  <c r="I27" i="4"/>
  <c r="I25" i="4"/>
  <c r="C368" i="10"/>
  <c r="B368" i="10" s="1"/>
  <c r="C375" i="10"/>
  <c r="B375" i="10" s="1"/>
  <c r="C384" i="10"/>
  <c r="B384" i="10" s="1"/>
  <c r="C400" i="10"/>
  <c r="B400" i="10" s="1"/>
  <c r="C407" i="10"/>
  <c r="B407" i="10" s="1"/>
  <c r="C358" i="10"/>
  <c r="B358" i="10" s="1"/>
  <c r="C363" i="10"/>
  <c r="B363" i="10" s="1"/>
  <c r="C372" i="10"/>
  <c r="B372" i="10" s="1"/>
  <c r="C374" i="10"/>
  <c r="B374" i="10" s="1"/>
  <c r="C379" i="10"/>
  <c r="B379" i="10" s="1"/>
  <c r="C388" i="10"/>
  <c r="B388" i="10" s="1"/>
  <c r="C390" i="10"/>
  <c r="B390" i="10" s="1"/>
  <c r="C395" i="10"/>
  <c r="B395" i="10" s="1"/>
  <c r="C404" i="10"/>
  <c r="B404" i="10" s="1"/>
  <c r="C406" i="10"/>
  <c r="B406" i="10" s="1"/>
  <c r="C237" i="10"/>
  <c r="B237" i="10" s="1"/>
  <c r="C248" i="10"/>
  <c r="B248" i="10" s="1"/>
  <c r="C255" i="10"/>
  <c r="B255" i="10" s="1"/>
  <c r="C287" i="10"/>
  <c r="B287" i="10" s="1"/>
  <c r="C208" i="10"/>
  <c r="B208" i="10" s="1"/>
  <c r="C359" i="10"/>
  <c r="B359" i="10" s="1"/>
  <c r="C391" i="10"/>
  <c r="B391" i="10" s="1"/>
  <c r="C438" i="10"/>
  <c r="B438" i="10" s="1"/>
  <c r="C434" i="10"/>
  <c r="B434" i="10" s="1"/>
  <c r="C430" i="10"/>
  <c r="B430" i="10" s="1"/>
  <c r="C362" i="10"/>
  <c r="B362" i="10" s="1"/>
  <c r="C378" i="10"/>
  <c r="B378" i="10" s="1"/>
  <c r="C394" i="10"/>
  <c r="B394" i="10" s="1"/>
  <c r="C236" i="10"/>
  <c r="B236" i="10" s="1"/>
  <c r="C252" i="10"/>
  <c r="B252" i="10" s="1"/>
  <c r="C242" i="10"/>
  <c r="B242" i="10" s="1"/>
  <c r="C244" i="10"/>
  <c r="B244" i="10" s="1"/>
  <c r="C249" i="10"/>
  <c r="B249" i="10" s="1"/>
  <c r="C258" i="10"/>
  <c r="B258" i="10" s="1"/>
  <c r="C260" i="10"/>
  <c r="B260" i="10" s="1"/>
  <c r="C265" i="10"/>
  <c r="B265" i="10" s="1"/>
  <c r="C274" i="10"/>
  <c r="B274" i="10" s="1"/>
  <c r="C276" i="10"/>
  <c r="B276" i="10" s="1"/>
  <c r="C281" i="10"/>
  <c r="B281" i="10" s="1"/>
  <c r="C290" i="10"/>
  <c r="B290" i="10" s="1"/>
  <c r="C292" i="10"/>
  <c r="B292" i="10" s="1"/>
  <c r="C186" i="10"/>
  <c r="B186" i="10" s="1"/>
  <c r="C195" i="10"/>
  <c r="B195" i="10" s="1"/>
  <c r="C197" i="10"/>
  <c r="B197" i="10" s="1"/>
  <c r="C202" i="10"/>
  <c r="B202" i="10" s="1"/>
  <c r="C211" i="10"/>
  <c r="B211" i="10" s="1"/>
  <c r="C213" i="10"/>
  <c r="B213" i="10" s="1"/>
  <c r="C218" i="10"/>
  <c r="B218" i="10" s="1"/>
  <c r="C227" i="10"/>
  <c r="B227" i="10" s="1"/>
  <c r="C229" i="10"/>
  <c r="B229" i="10" s="1"/>
  <c r="C234" i="10"/>
  <c r="B234" i="10" s="1"/>
  <c r="C122" i="10"/>
  <c r="B122" i="10" s="1"/>
  <c r="C124" i="10"/>
  <c r="B124" i="10" s="1"/>
  <c r="C129" i="10"/>
  <c r="B129" i="10" s="1"/>
  <c r="C138" i="10"/>
  <c r="B138" i="10" s="1"/>
  <c r="C140" i="10"/>
  <c r="B140" i="10" s="1"/>
  <c r="C145" i="10"/>
  <c r="B145" i="10" s="1"/>
  <c r="C154" i="10"/>
  <c r="B154" i="10" s="1"/>
  <c r="C156" i="10"/>
  <c r="B156" i="10" s="1"/>
  <c r="C168" i="10"/>
  <c r="B168" i="10" s="1"/>
  <c r="C182" i="10"/>
  <c r="B182" i="10" s="1"/>
  <c r="C113" i="10"/>
  <c r="B113" i="10" s="1"/>
  <c r="C51" i="10"/>
  <c r="B51" i="10" s="1"/>
  <c r="C60" i="10"/>
  <c r="B60" i="10" s="1"/>
  <c r="C62" i="10"/>
  <c r="B62" i="10" s="1"/>
  <c r="C67" i="10"/>
  <c r="B67" i="10" s="1"/>
  <c r="C76" i="10"/>
  <c r="B76" i="10" s="1"/>
  <c r="C78" i="10"/>
  <c r="B78" i="10" s="1"/>
  <c r="C83" i="10"/>
  <c r="B83" i="10" s="1"/>
  <c r="C92" i="10"/>
  <c r="B92" i="10" s="1"/>
  <c r="C94" i="10"/>
  <c r="B94" i="10" s="1"/>
  <c r="C99" i="10"/>
  <c r="B99" i="10" s="1"/>
  <c r="C108" i="10"/>
  <c r="B108" i="10" s="1"/>
  <c r="C4" i="10"/>
  <c r="B4" i="10" s="1"/>
  <c r="C9" i="10"/>
  <c r="B9" i="10" s="1"/>
  <c r="C18" i="10"/>
  <c r="B18" i="10" s="1"/>
  <c r="C20" i="10"/>
  <c r="B20" i="10" s="1"/>
  <c r="C43" i="10"/>
  <c r="B43" i="10" s="1"/>
  <c r="C257" i="10"/>
  <c r="B257" i="10" s="1"/>
  <c r="C268" i="10"/>
  <c r="B268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C425" i="10"/>
  <c r="B425" i="10" s="1"/>
  <c r="C448" i="10"/>
  <c r="B448" i="10" s="1"/>
  <c r="C445" i="10"/>
  <c r="B445" i="10" s="1"/>
  <c r="C440" i="10"/>
  <c r="B440" i="10" s="1"/>
  <c r="B429" i="10"/>
  <c r="C426" i="10"/>
  <c r="B426" i="10" s="1"/>
  <c r="C446" i="10"/>
  <c r="B446" i="10" s="1"/>
  <c r="C441" i="10"/>
  <c r="B441" i="10" s="1"/>
  <c r="C437" i="10"/>
  <c r="B437" i="10" s="1"/>
  <c r="C433" i="10"/>
  <c r="B433" i="10" s="1"/>
  <c r="B41" i="9"/>
  <c r="B35" i="9"/>
  <c r="B31" i="9"/>
  <c r="B44" i="8"/>
  <c r="B38" i="8"/>
  <c r="B34" i="8"/>
  <c r="B37" i="7"/>
  <c r="B33" i="7"/>
  <c r="B30" i="7"/>
  <c r="B42" i="6"/>
  <c r="B38" i="6"/>
  <c r="B35" i="6"/>
  <c r="B43" i="5"/>
  <c r="B38" i="5"/>
  <c r="B35" i="5"/>
  <c r="B42" i="4"/>
  <c r="B37" i="4"/>
  <c r="B34" i="4"/>
  <c r="B44" i="3"/>
  <c r="B39" i="3"/>
  <c r="B35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14" i="4" l="1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H36" i="1" l="1"/>
  <c r="H26" i="1"/>
  <c r="H28" i="1" s="1"/>
  <c r="H30" i="1"/>
  <c r="H32" i="1" s="1"/>
  <c r="C7" i="4"/>
  <c r="C8" i="5" s="1"/>
  <c r="C7" i="6" s="1"/>
  <c r="C7" i="7" s="1"/>
  <c r="C8" i="8" s="1"/>
  <c r="C8" i="9" s="1"/>
  <c r="A25" i="9"/>
  <c r="A24" i="9"/>
  <c r="A23" i="9"/>
  <c r="A22" i="9"/>
  <c r="A21" i="9"/>
  <c r="A20" i="9"/>
  <c r="A18" i="9"/>
  <c r="A17" i="9"/>
  <c r="A16" i="9"/>
  <c r="A15" i="9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7" i="4"/>
  <c r="A25" i="4"/>
  <c r="A24" i="4"/>
  <c r="A23" i="4"/>
  <c r="A22" i="4"/>
  <c r="A21" i="4"/>
  <c r="A20" i="4"/>
  <c r="A18" i="4"/>
  <c r="A17" i="4"/>
  <c r="A16" i="4"/>
  <c r="A15" i="4"/>
  <c r="A14" i="4"/>
  <c r="H42" i="1"/>
  <c r="Q23" i="1"/>
  <c r="A22" i="1"/>
  <c r="A21" i="1"/>
  <c r="A20" i="1"/>
  <c r="A19" i="1"/>
  <c r="A18" i="1"/>
  <c r="A17" i="1"/>
  <c r="A16" i="1"/>
  <c r="A15" i="1"/>
  <c r="H23" i="1" l="1"/>
  <c r="H35" i="1" s="1"/>
  <c r="I31" i="4" l="1"/>
  <c r="I26" i="7"/>
  <c r="I21" i="7"/>
  <c r="I19" i="5"/>
  <c r="I22" i="7"/>
  <c r="I25" i="5"/>
  <c r="I23" i="7"/>
  <c r="I20" i="7"/>
  <c r="I29" i="5"/>
  <c r="I24" i="5"/>
  <c r="I25" i="7"/>
  <c r="I20" i="5"/>
  <c r="H37" i="1"/>
  <c r="I20" i="1"/>
  <c r="I21" i="1"/>
  <c r="I31" i="9"/>
  <c r="I33" i="9" s="1"/>
  <c r="I40" i="9"/>
  <c r="I35" i="9"/>
  <c r="I37" i="9" s="1"/>
  <c r="I15" i="9"/>
  <c r="I28" i="9" s="1"/>
  <c r="I22" i="1"/>
  <c r="I15" i="1"/>
  <c r="I35" i="1"/>
  <c r="H43" i="1"/>
  <c r="I26" i="1"/>
  <c r="I28" i="1" s="1"/>
  <c r="I30" i="1"/>
  <c r="I32" i="1" s="1"/>
  <c r="I19" i="1"/>
  <c r="I18" i="1"/>
  <c r="I24" i="6" l="1"/>
  <c r="I19" i="7"/>
  <c r="I23" i="5"/>
  <c r="I18" i="5"/>
  <c r="I21" i="5"/>
  <c r="I24" i="7"/>
  <c r="I31" i="5"/>
  <c r="I30" i="5"/>
  <c r="I15" i="7"/>
  <c r="I27" i="5"/>
  <c r="I22" i="5"/>
  <c r="I26" i="5"/>
  <c r="I18" i="7"/>
  <c r="I41" i="9"/>
  <c r="I42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14" i="7" l="1"/>
  <c r="I38" i="1"/>
  <c r="I43" i="9"/>
  <c r="I45" i="8"/>
  <c r="I15" i="5" l="1"/>
  <c r="I32" i="5" s="1"/>
  <c r="I38" i="6"/>
  <c r="I39" i="6" s="1"/>
  <c r="I35" i="6"/>
  <c r="I36" i="6" s="1"/>
  <c r="I43" i="6"/>
  <c r="I35" i="5"/>
  <c r="I36" i="5" s="1"/>
  <c r="I38" i="5"/>
  <c r="I39" i="5" s="1"/>
  <c r="I27" i="7"/>
  <c r="I46" i="8"/>
  <c r="I43" i="3"/>
  <c r="I44" i="3"/>
  <c r="I39" i="3"/>
  <c r="I40" i="3" s="1"/>
  <c r="I35" i="3"/>
  <c r="I37" i="3" s="1"/>
  <c r="I14" i="3"/>
  <c r="I32" i="3" s="1"/>
  <c r="I42" i="5" l="1"/>
  <c r="I45" i="3"/>
  <c r="I46" i="3" s="1"/>
  <c r="I33" i="7"/>
  <c r="I34" i="7" s="1"/>
  <c r="I30" i="7"/>
  <c r="I31" i="7" s="1"/>
  <c r="I37" i="7"/>
  <c r="I38" i="7"/>
  <c r="I37" i="4"/>
  <c r="I38" i="4" s="1"/>
  <c r="I42" i="4"/>
  <c r="I34" i="4"/>
  <c r="I35" i="4" s="1"/>
  <c r="I41" i="4"/>
  <c r="I43" i="4" l="1"/>
  <c r="I44" i="4" s="1"/>
  <c r="I39" i="7"/>
  <c r="I40" i="7" l="1"/>
  <c r="I43" i="5" l="1"/>
  <c r="I44" i="5" s="1"/>
  <c r="I45" i="5" s="1"/>
  <c r="I27" i="6" l="1"/>
  <c r="I20" i="6"/>
  <c r="I18" i="6"/>
  <c r="I29" i="6"/>
  <c r="I30" i="6"/>
  <c r="I15" i="6"/>
  <c r="I19" i="6" l="1"/>
  <c r="I26" i="6"/>
  <c r="I23" i="6"/>
  <c r="I25" i="6"/>
  <c r="I21" i="6"/>
  <c r="I28" i="6"/>
  <c r="I22" i="6"/>
  <c r="I14" i="6"/>
  <c r="I32" i="6" l="1"/>
  <c r="I42" i="6"/>
  <c r="I44" i="6" s="1"/>
  <c r="I45" i="6" l="1"/>
</calcChain>
</file>

<file path=xl/sharedStrings.xml><?xml version="1.0" encoding="utf-8"?>
<sst xmlns="http://schemas.openxmlformats.org/spreadsheetml/2006/main" count="1339" uniqueCount="216">
  <si>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</si>
  <si>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</si>
  <si>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</si>
  <si>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</si>
  <si>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</si>
  <si>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</si>
  <si>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</si>
  <si>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</si>
  <si>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</si>
  <si>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</si>
  <si>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</si>
  <si>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</si>
  <si>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</si>
  <si>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</si>
  <si>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</si>
  <si>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</si>
  <si>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</si>
  <si>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</si>
  <si>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</si>
  <si>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</si>
  <si>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</si>
  <si>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</si>
  <si>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</si>
  <si>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</si>
  <si>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</si>
  <si>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</si>
  <si>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</si>
  <si>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</si>
  <si>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</si>
  <si>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</si>
  <si>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</si>
  <si>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</si>
  <si>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</si>
  <si>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</si>
  <si>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</si>
  <si>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</si>
  <si>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</si>
  <si>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</si>
  <si>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</si>
  <si>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</si>
  <si>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</si>
  <si>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INE030N07027</t>
  </si>
  <si>
    <t>INE434K07027</t>
  </si>
  <si>
    <t>IL&amp;FS  Infrastructure Debt Fund Series 1BBhilangana Hydro Power Limited</t>
  </si>
  <si>
    <t>IL&amp;FS  Infrastructure Debt Fund Series 1BGHV Hospitality India Pvt Limited</t>
  </si>
  <si>
    <t>IL&amp;FS  Infrastructure Debt Fund Series 1B Babcock Borsig Limited</t>
  </si>
  <si>
    <t>INE434K07019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</si>
  <si>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</si>
  <si>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</si>
  <si>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</si>
  <si>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</si>
  <si>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</si>
  <si>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</si>
  <si>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</si>
  <si>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</si>
  <si>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</si>
  <si>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</si>
  <si>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</si>
  <si>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</si>
  <si>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</si>
  <si>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</si>
  <si>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</si>
  <si>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</si>
  <si>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</si>
  <si>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</si>
  <si>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</si>
  <si>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</si>
  <si>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</si>
  <si>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</si>
  <si>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</si>
  <si>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</si>
  <si>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</si>
  <si>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</si>
  <si>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</si>
  <si>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</si>
  <si>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</si>
  <si>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</si>
  <si>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</si>
  <si>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</si>
  <si>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</si>
  <si>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</si>
  <si>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</si>
  <si>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</si>
  <si>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</si>
  <si>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</si>
  <si>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</si>
  <si>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</si>
  <si>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</si>
  <si>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</si>
  <si>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</si>
  <si>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</si>
  <si>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</si>
  <si>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</si>
  <si>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</si>
  <si>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</si>
  <si>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</si>
  <si>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</si>
  <si>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</si>
  <si>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</si>
  <si>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</si>
  <si>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</si>
  <si>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</si>
  <si>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</si>
  <si>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</si>
  <si>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</si>
  <si>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</si>
  <si>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</si>
  <si>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</si>
  <si>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</si>
  <si>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</si>
  <si>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</si>
  <si>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</si>
  <si>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</si>
  <si>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</si>
  <si>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</si>
  <si>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</si>
  <si>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</si>
  <si>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</si>
  <si>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</si>
  <si>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</si>
  <si>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</si>
  <si>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</si>
  <si>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GHV HOSPITALITY INDIA PVT LTD_1B_150421</t>
  </si>
  <si>
    <t>Babcock Borsig Limited_31032021</t>
  </si>
  <si>
    <t>Bhilangana Hydro Power Limited_310324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</si>
  <si>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</si>
  <si>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</si>
  <si>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</si>
  <si>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</si>
  <si>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</si>
  <si>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</si>
  <si>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</si>
  <si>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Babcock Borsig Limited_30062020</t>
  </si>
  <si>
    <t>10.80_AMRI Hospitals Ltd_31032024</t>
  </si>
  <si>
    <t>Bhilwara Green Energy Limited A</t>
  </si>
  <si>
    <t>Babcock Borsig Limited_31032023_2</t>
  </si>
  <si>
    <t>IWEL_2A_30092021</t>
  </si>
  <si>
    <t>Babcock Borsig Limited_31032023_1C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</si>
  <si>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</si>
  <si>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</si>
  <si>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</si>
  <si>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</si>
  <si>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</si>
  <si>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</si>
  <si>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</si>
  <si>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</si>
  <si>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</si>
  <si>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</si>
  <si>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</si>
  <si>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</si>
  <si>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</si>
  <si>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</si>
  <si>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</si>
  <si>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</si>
  <si>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</si>
  <si>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</si>
  <si>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</si>
  <si>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</si>
  <si>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</si>
  <si>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</si>
  <si>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</si>
  <si>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</si>
  <si>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</si>
  <si>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</si>
  <si>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</si>
  <si>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</si>
  <si>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</si>
  <si>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</si>
  <si>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</si>
  <si>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</si>
  <si>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</si>
  <si>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</si>
  <si>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</si>
  <si>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</si>
  <si>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</si>
  <si>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</si>
  <si>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</si>
  <si>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</si>
  <si>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</si>
  <si>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</si>
  <si>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</si>
  <si>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</si>
  <si>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</si>
  <si>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</si>
  <si>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</si>
  <si>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BWR A+ (SO)</t>
  </si>
  <si>
    <t>CARE BBB-</t>
  </si>
  <si>
    <t>CARE BBB+</t>
  </si>
  <si>
    <t>BWR A+</t>
  </si>
  <si>
    <t>CBLO_MARGIN_260319</t>
  </si>
  <si>
    <t>Monthly  Portfolio statement as on March 31, 2019</t>
  </si>
  <si>
    <t>Triparty Repo</t>
  </si>
  <si>
    <t>Triparty Repo Margin</t>
  </si>
  <si>
    <t>CBLO_Margin_02052019</t>
  </si>
  <si>
    <t>ICRA D</t>
  </si>
  <si>
    <t>IL&amp;FS Solar Power Limited</t>
  </si>
  <si>
    <t>IL&amp;FS Wind Energy Limited</t>
  </si>
  <si>
    <t>GHV Hospitality (India) Private Limited</t>
  </si>
  <si>
    <t>AMRI Hospital Limited</t>
  </si>
  <si>
    <t>Undrawn Amount for Scheme 2A</t>
  </si>
  <si>
    <t>Undrawn Amount for Scheme 2B</t>
  </si>
  <si>
    <t>Undrawn Amount for Scheme 2C</t>
  </si>
  <si>
    <t>The IL&amp;FS Financial Centre, 1st Floor, Plot C-22, G-Block, Bandra Kurla Complex, Bandra East, Mumbai-400051 (www.ilfsinfrafund.com)</t>
  </si>
  <si>
    <t>INE508G07018</t>
  </si>
  <si>
    <t>CRISIL BB+</t>
  </si>
  <si>
    <t>10.50 Time Technoplast Limited 010423</t>
  </si>
  <si>
    <t>As Of 31/07/2019</t>
  </si>
  <si>
    <t>Monthly  Portfolio statement as on August 31, 2019</t>
  </si>
  <si>
    <t>5.35.CBLO_1B030919</t>
  </si>
  <si>
    <t>5.33.CBLO_1C030919</t>
  </si>
  <si>
    <t>5.35.CBLO_1C030919</t>
  </si>
  <si>
    <t>5.33.CBLO_2A030919</t>
  </si>
  <si>
    <t>5.33.CBLO_2B030919</t>
  </si>
  <si>
    <t>5.33.CBLO_2C030919</t>
  </si>
  <si>
    <t>5.33.CBLO_3A030919</t>
  </si>
  <si>
    <t>5.33.CBLO_3B030919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</si>
</sst>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  <numFmt numFmtId="168" formatCode="#,##0.00000000000_ ;\-#,##0.00000000000\ "/>
    <numFmt numFmtId="169" formatCode="#,##0.0000000_ ;\-#,##0.0000000\ "/>
  </numFmts>
  <fonts count="28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8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167" fontId="2" fillId="0" borderId="0" xfId="0" applyNumberFormat="1" applyFont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5" xfId="0" applyFont="1" applyFill="1" applyBorder="1"/>
    <xf numFmtId="0" fontId="26" fillId="36" borderId="16" xfId="0" applyFont="1" applyFill="1" applyBorder="1"/>
    <xf numFmtId="0" fontId="26" fillId="36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" fontId="7" fillId="0" borderId="0" xfId="42" applyNumberFormat="1" applyFont="1" applyFill="1" applyBorder="1"/>
    <xf numFmtId="165" fontId="7" fillId="0" borderId="0" xfId="1" applyNumberFormat="1" applyFont="1" applyFill="1" applyBorder="1"/>
    <xf numFmtId="165" fontId="27" fillId="0" borderId="0" xfId="1" applyNumberFormat="1" applyFont="1"/>
    <xf numFmtId="168" fontId="2" fillId="0" borderId="0" xfId="0" applyNumberFormat="1" applyFont="1"/>
    <xf numFmtId="169" fontId="2" fillId="0" borderId="0" xfId="0" applyNumberFormat="1" applyFont="1" applyFill="1" applyBorder="1"/>
    <xf numFmtId="169" fontId="2" fillId="0" borderId="0" xfId="0" applyNumberFormat="1" applyFont="1" applyFill="1" applyBorder="1" applyAlignment="1">
      <alignment vertical="top"/>
    </xf>
    <xf numFmtId="169" fontId="2" fillId="0" borderId="0" xfId="0" applyNumberFormat="1" applyFont="1" applyBorder="1" applyAlignment="1">
      <alignment vertical="top"/>
    </xf>
    <xf numFmtId="169" fontId="0" fillId="0" borderId="0" xfId="0" applyNumberFormat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DF\Live%20_IDF\NAV\2014-2015\2015-2016\2016-2017\2019-%202020\Aug%2019\Portfolio\IL&amp;FS%20Mutual%20Fund%20(IDF)_PPA_3108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  <sheetName val="IL&amp;FS Mutual Fund (IDF)_PPA_310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0.34999999997671694</v>
          </cell>
          <cell r="G20">
            <v>3.4999999997671692E-6</v>
          </cell>
        </row>
        <row r="21">
          <cell r="F21">
            <v>0.34999999997671694</v>
          </cell>
          <cell r="G21">
            <v>3.4999999997671692E-6</v>
          </cell>
        </row>
      </sheetData>
      <sheetData sheetId="1">
        <row r="8">
          <cell r="D8" t="str">
            <v>ISIN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0</v>
      </c>
    </row>
    <row r="7" spans="1:13" s="4" customFormat="1" ht="15.75" customHeight="1" x14ac:dyDescent="0.25">
      <c r="C7" s="178" t="s">
        <v>1</v>
      </c>
      <c r="D7" s="179"/>
      <c r="E7" s="179"/>
      <c r="F7" s="179"/>
      <c r="G7" s="179"/>
      <c r="H7" s="179"/>
      <c r="I7" s="180"/>
      <c r="J7" s="1"/>
      <c r="L7" s="5"/>
      <c r="M7" s="1"/>
    </row>
    <row r="8" spans="1:13" s="4" customFormat="1" ht="15.75" customHeight="1" x14ac:dyDescent="0.25">
      <c r="C8" s="181" t="s">
        <v>190</v>
      </c>
      <c r="D8" s="182"/>
      <c r="E8" s="182"/>
      <c r="F8" s="182"/>
      <c r="G8" s="182"/>
      <c r="H8" s="182"/>
      <c r="I8" s="183"/>
      <c r="J8" s="1"/>
      <c r="L8" s="5"/>
      <c r="M8" s="1"/>
    </row>
    <row r="9" spans="1:13" x14ac:dyDescent="0.25">
      <c r="C9" s="184"/>
      <c r="D9" s="185"/>
      <c r="E9" s="185"/>
      <c r="F9" s="185"/>
      <c r="G9" s="185"/>
      <c r="H9" s="185"/>
      <c r="I9" s="186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87" t="s">
        <v>2</v>
      </c>
      <c r="D11" s="188" t="s">
        <v>3</v>
      </c>
      <c r="E11" s="188" t="s">
        <v>4</v>
      </c>
      <c r="F11" s="12" t="s">
        <v>5</v>
      </c>
      <c r="G11" s="188" t="s">
        <v>6</v>
      </c>
      <c r="H11" s="13" t="s">
        <v>7</v>
      </c>
      <c r="I11" s="189" t="s">
        <v>8</v>
      </c>
      <c r="J11" s="14"/>
      <c r="K11" s="15"/>
      <c r="L11" s="5"/>
      <c r="M11" s="14"/>
    </row>
    <row r="12" spans="1:13" x14ac:dyDescent="0.25">
      <c r="C12" s="187"/>
      <c r="D12" s="188"/>
      <c r="E12" s="188"/>
      <c r="F12" s="12"/>
      <c r="G12" s="188"/>
      <c r="H12" s="13" t="s">
        <v>9</v>
      </c>
      <c r="I12" s="1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79</v>
      </c>
      <c r="E15" s="20" t="str">
        <f>+VLOOKUP(D15,Rating!$A$3:$B$21,2,0)</f>
        <v>ICRA D</v>
      </c>
      <c r="F15" s="1" t="s">
        <v>11</v>
      </c>
      <c r="G15" s="2">
        <v>0</v>
      </c>
      <c r="H15" s="2">
        <v>0</v>
      </c>
      <c r="I15" s="33" t="e">
        <f>+H15/$H$38</f>
        <v>#DIV/0!</v>
      </c>
      <c r="M15" s="21"/>
    </row>
    <row r="16" spans="1:13" x14ac:dyDescent="0.25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13</v>
      </c>
      <c r="H17" s="17"/>
      <c r="I17" s="18"/>
      <c r="M17" s="21"/>
    </row>
    <row r="18" spans="1:17" x14ac:dyDescent="0.25">
      <c r="A18" s="1" t="str">
        <f t="shared" si="0"/>
        <v>IL&amp;FS  Infrastructure Debt Fund Series 1AAbhitech Developers Private Limited</v>
      </c>
      <c r="C18" s="16">
        <v>4</v>
      </c>
      <c r="D18" s="1" t="s">
        <v>21</v>
      </c>
      <c r="E18" s="20" t="str">
        <f>+VLOOKUP(D18,Rating!$A$3:$B$21,2,0)</f>
        <v>Unrated</v>
      </c>
      <c r="F18" s="1" t="s">
        <v>22</v>
      </c>
      <c r="G18" s="2">
        <f>+VLOOKUP(F18,'[1]Portfolio disclosure'!D$11:G$23,2,0)</f>
        <v>0</v>
      </c>
      <c r="H18" s="17">
        <f>+VLOOKUP(F18,'[1]Portfolio disclosure'!D$11:G$23,4,0)</f>
        <v>0</v>
      </c>
      <c r="I18" s="18" t="e">
        <f>+H18/$H$38</f>
        <v>#DIV/0!</v>
      </c>
      <c r="M18" s="21"/>
    </row>
    <row r="19" spans="1:17" x14ac:dyDescent="0.25">
      <c r="A19" s="1" t="str">
        <f>+$C$7&amp;D19</f>
        <v>IL&amp;FS  Infrastructure Debt Fund Series 1AClean Max Enviro Energy Solutions Private Limited</v>
      </c>
      <c r="C19" s="16">
        <v>5</v>
      </c>
      <c r="D19" s="1" t="s">
        <v>14</v>
      </c>
      <c r="E19" s="20" t="str">
        <f>+VLOOKUP(D19,Rating!$A$3:$B$21,2,0)</f>
        <v>ICRA BBB+</v>
      </c>
      <c r="F19" s="1" t="s">
        <v>15</v>
      </c>
      <c r="G19" s="2">
        <f>+VLOOKUP(F19,'[1]Portfolio disclosure'!D$11:G$23,2,0)</f>
        <v>0</v>
      </c>
      <c r="H19" s="17">
        <f>+VLOOKUP(F19,'[1]Portfolio disclosure'!D$11:G$23,4,0)</f>
        <v>0</v>
      </c>
      <c r="I19" s="18" t="e">
        <f>+H19/$H$38</f>
        <v>#DIV/0!</v>
      </c>
      <c r="M19" s="21"/>
    </row>
    <row r="20" spans="1:17" x14ac:dyDescent="0.25">
      <c r="A20" s="1" t="str">
        <f>+$C$7&amp;D20</f>
        <v>IL&amp;FS  Infrastructure Debt Fund Series 1AGhv Hospitality (India) Private Limited</v>
      </c>
      <c r="C20" s="16">
        <v>6</v>
      </c>
      <c r="D20" s="1" t="s">
        <v>80</v>
      </c>
      <c r="E20" s="20" t="str">
        <f>+VLOOKUP(D20,Rating!$A$3:$B$21,2,0)</f>
        <v>Unrated</v>
      </c>
      <c r="F20" s="1" t="s">
        <v>23</v>
      </c>
      <c r="G20" s="2">
        <f>+VLOOKUP(F20,'[1]Portfolio disclosure'!D$11:G$23,2,0)</f>
        <v>0</v>
      </c>
      <c r="H20" s="17">
        <f>+VLOOKUP(F20,'[1]Portfolio disclosure'!D$11:G$23,4,0)</f>
        <v>0</v>
      </c>
      <c r="I20" s="18" t="e">
        <f>+H20/$H$38</f>
        <v>#DIV/0!</v>
      </c>
      <c r="M20" s="21"/>
    </row>
    <row r="21" spans="1:17" x14ac:dyDescent="0.25">
      <c r="A21" s="1" t="str">
        <f>+$C$7&amp;D21</f>
        <v>IL&amp;FS  Infrastructure Debt Fund Series 1ABhilangana Hydro Power Limited</v>
      </c>
      <c r="C21" s="16">
        <v>7</v>
      </c>
      <c r="D21" s="1" t="s">
        <v>16</v>
      </c>
      <c r="E21" s="20" t="str">
        <f>+VLOOKUP(D21,Rating!$A$3:$B$21,2,0)</f>
        <v>CARE A</v>
      </c>
      <c r="F21" s="1" t="s">
        <v>17</v>
      </c>
      <c r="G21" s="2">
        <f>+VLOOKUP(F21,'[1]Portfolio disclosure'!D$11:G$23,2,0)</f>
        <v>0</v>
      </c>
      <c r="H21" s="17">
        <f>+VLOOKUP(F21,'[1]Portfolio disclosure'!D$11:G$23,4,0)</f>
        <v>0</v>
      </c>
      <c r="I21" s="18" t="e">
        <f>+H21/$H$38</f>
        <v>#DIV/0!</v>
      </c>
      <c r="M21" s="21"/>
    </row>
    <row r="22" spans="1:17" x14ac:dyDescent="0.25">
      <c r="A22" s="1" t="str">
        <f t="shared" si="0"/>
        <v>IL&amp;FS  Infrastructure Debt Fund Series 1ABhilangana Hydro Power Limited</v>
      </c>
      <c r="C22" s="16">
        <v>9</v>
      </c>
      <c r="D22" s="1" t="s">
        <v>16</v>
      </c>
      <c r="E22" s="20" t="str">
        <f>+VLOOKUP(D22,Rating!$A$3:$B$21,2,0)</f>
        <v>CARE A</v>
      </c>
      <c r="F22" s="1" t="s">
        <v>19</v>
      </c>
      <c r="G22" s="2">
        <f>+VLOOKUP(F22,'[1]Portfolio disclosure'!D$11:G$23,2,0)</f>
        <v>0</v>
      </c>
      <c r="H22" s="17">
        <f>+VLOOKUP(F22,'[1]Portfolio disclosure'!D$11:G$23,4,0)</f>
        <v>0</v>
      </c>
      <c r="I22" s="18" t="e">
        <f>+H22/$H$38</f>
        <v>#DIV/0!</v>
      </c>
      <c r="M22" s="21"/>
    </row>
    <row r="23" spans="1:17" s="4" customFormat="1" x14ac:dyDescent="0.25">
      <c r="C23" s="22"/>
      <c r="D23" s="24" t="s">
        <v>26</v>
      </c>
      <c r="E23" s="24"/>
      <c r="F23" s="24"/>
      <c r="G23" s="24"/>
      <c r="H23" s="25">
        <f>SUM(H15:H22)</f>
        <v>0</v>
      </c>
      <c r="I23" s="26" t="e">
        <f>SUM(I15:I22)</f>
        <v>#DIV/0!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 x14ac:dyDescent="0.25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 x14ac:dyDescent="0.25">
      <c r="C25" s="22"/>
      <c r="D25" s="19" t="s">
        <v>27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22"/>
      <c r="D26" s="4" t="s">
        <v>28</v>
      </c>
      <c r="E26" s="32"/>
      <c r="F26" s="32"/>
      <c r="G26" s="32"/>
      <c r="H26" s="17">
        <f>+SUMIF(PPA!$B:$B,'1A'!$B$26,PPA!$K:$K)/100000</f>
        <v>0</v>
      </c>
      <c r="I26" s="18" t="e">
        <f>+H26/$H$38</f>
        <v>#DIV/0!</v>
      </c>
      <c r="J26" s="27"/>
      <c r="L26" s="5"/>
      <c r="M26" s="21"/>
    </row>
    <row r="27" spans="1:17" s="4" customFormat="1" x14ac:dyDescent="0.25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 x14ac:dyDescent="0.25">
      <c r="C28" s="16"/>
      <c r="D28" s="24" t="s">
        <v>26</v>
      </c>
      <c r="E28" s="24"/>
      <c r="F28" s="24"/>
      <c r="G28" s="24"/>
      <c r="H28" s="34">
        <f>SUM(H26:H27)</f>
        <v>0</v>
      </c>
      <c r="I28" s="35" t="e">
        <f>SUM(I26:I27)</f>
        <v>#DIV/0!</v>
      </c>
    </row>
    <row r="29" spans="1:17" x14ac:dyDescent="0.25">
      <c r="C29" s="16"/>
      <c r="D29" s="27"/>
      <c r="E29" s="27"/>
      <c r="F29" s="27"/>
      <c r="G29" s="27"/>
      <c r="H29" s="23"/>
      <c r="I29" s="36"/>
    </row>
    <row r="30" spans="1:17" x14ac:dyDescent="0.25">
      <c r="B30" s="1" t="str">
        <f>+$C$7&amp;D30</f>
        <v>IL&amp;FS  Infrastructure Debt Fund Series 1ACBLO Margin</v>
      </c>
      <c r="C30" s="16"/>
      <c r="D30" s="19" t="s">
        <v>29</v>
      </c>
      <c r="E30" s="32"/>
      <c r="F30" s="32"/>
      <c r="H30" s="17">
        <f>+SUMIF(PPA!$B:$B,'1A'!$B$30,PPA!$K:$K)/100000</f>
        <v>0</v>
      </c>
      <c r="I30" s="18" t="e">
        <f>+H30/$H$38</f>
        <v>#DIV/0!</v>
      </c>
    </row>
    <row r="31" spans="1:17" x14ac:dyDescent="0.25">
      <c r="C31" s="16"/>
      <c r="D31" s="19"/>
      <c r="E31" s="32"/>
      <c r="F31" s="32"/>
      <c r="H31" s="17"/>
      <c r="I31" s="37"/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f>SUM(H30:H31)</f>
        <v>0</v>
      </c>
      <c r="I32" s="26" t="e">
        <f>SUM(I30:I31)</f>
        <v>#DIV/0!</v>
      </c>
      <c r="J32" s="27"/>
      <c r="L32" s="5"/>
      <c r="M32" s="1"/>
    </row>
    <row r="33" spans="2:14" x14ac:dyDescent="0.25">
      <c r="C33" s="16"/>
      <c r="H33" s="17"/>
      <c r="I33" s="18"/>
    </row>
    <row r="34" spans="2:14" x14ac:dyDescent="0.25">
      <c r="C34" s="16"/>
      <c r="D34" s="19" t="s">
        <v>30</v>
      </c>
      <c r="H34" s="17"/>
      <c r="I34" s="18"/>
    </row>
    <row r="35" spans="2:14" x14ac:dyDescent="0.25">
      <c r="C35" s="16">
        <v>1</v>
      </c>
      <c r="D35" s="1" t="s">
        <v>31</v>
      </c>
      <c r="E35" s="32"/>
      <c r="F35" s="32"/>
      <c r="H35" s="17">
        <f>+H38-H36-H32-H28-H23</f>
        <v>-8.0349609999999991</v>
      </c>
      <c r="I35" s="18" t="e">
        <f>+H35/$H$38</f>
        <v>#DIV/0!</v>
      </c>
    </row>
    <row r="36" spans="2:14" x14ac:dyDescent="0.25">
      <c r="B36" s="1" t="str">
        <f>+$C$7&amp;D36</f>
        <v>IL&amp;FS  Infrastructure Debt Fund Series 1ACash &amp; Cash Equivalents</v>
      </c>
      <c r="C36" s="16">
        <v>2</v>
      </c>
      <c r="D36" s="1" t="s">
        <v>32</v>
      </c>
      <c r="E36" s="32"/>
      <c r="F36" s="32"/>
      <c r="H36" s="17">
        <f>+SUMIF(PPA!$B:$B,'1A'!$B$36,PPA!$K:$K)/100000</f>
        <v>8.0349609999999991</v>
      </c>
      <c r="I36" s="18" t="e">
        <f>+H36/$H$38</f>
        <v>#DIV/0!</v>
      </c>
    </row>
    <row r="37" spans="2:14" s="4" customFormat="1" x14ac:dyDescent="0.25">
      <c r="C37" s="22"/>
      <c r="D37" s="24" t="s">
        <v>26</v>
      </c>
      <c r="E37" s="24"/>
      <c r="F37" s="24"/>
      <c r="G37" s="24"/>
      <c r="H37" s="25">
        <f>SUM(H35:H36)</f>
        <v>0</v>
      </c>
      <c r="I37" s="26" t="e">
        <f>SUM(I35:I36)</f>
        <v>#DIV/0!</v>
      </c>
      <c r="J37" s="27"/>
      <c r="L37" s="5"/>
      <c r="M37" s="1"/>
    </row>
    <row r="38" spans="2:14" s="4" customFormat="1" x14ac:dyDescent="0.25">
      <c r="C38" s="22"/>
      <c r="D38" s="38" t="s">
        <v>33</v>
      </c>
      <c r="E38" s="38"/>
      <c r="F38" s="38"/>
      <c r="G38" s="38"/>
      <c r="H38" s="39">
        <f>+PPA!K41/100000</f>
        <v>0</v>
      </c>
      <c r="I38" s="40" t="e">
        <f>+I23+I28+I32+I37</f>
        <v>#DIV/0!</v>
      </c>
      <c r="J38" s="41"/>
      <c r="L38" s="5"/>
      <c r="N38" s="28"/>
    </row>
    <row r="39" spans="2:14" x14ac:dyDescent="0.25">
      <c r="C39" s="16"/>
      <c r="D39" s="41"/>
      <c r="E39" s="41"/>
      <c r="F39" s="41"/>
      <c r="G39" s="41"/>
      <c r="H39" s="42"/>
      <c r="I39" s="43"/>
      <c r="J39" s="41"/>
      <c r="N39" s="21"/>
    </row>
    <row r="40" spans="2:14" x14ac:dyDescent="0.25">
      <c r="C40" s="16"/>
      <c r="D40" s="44" t="s">
        <v>34</v>
      </c>
      <c r="H40" s="21"/>
      <c r="I40" s="45"/>
    </row>
    <row r="41" spans="2:14" x14ac:dyDescent="0.25">
      <c r="L41" s="46"/>
    </row>
    <row r="42" spans="2:14" hidden="1" x14ac:dyDescent="0.25">
      <c r="G42" s="47">
        <v>3896342178.5700002</v>
      </c>
      <c r="H42" s="21">
        <f>+G42/100000</f>
        <v>38963.421785700004</v>
      </c>
    </row>
    <row r="43" spans="2:14" hidden="1" x14ac:dyDescent="0.25">
      <c r="H43" s="21">
        <f>+H38-H42</f>
        <v>-38963.421785700004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view="pageBreakPreview" topLeftCell="C4" zoomScale="87" zoomScaleNormal="85" zoomScaleSheetLayoutView="87" workbookViewId="0">
      <selection activeCell="C6" sqref="C6:I6"/>
    </sheetView>
  </sheetViews>
  <sheetFormatPr defaultRowHeight="15.75" x14ac:dyDescent="0.25"/>
  <cols>
    <col min="1" max="2" width="9.140625" style="48" hidden="1" customWidth="1"/>
    <col min="3" max="3" width="7.5703125" style="48" customWidth="1"/>
    <col min="4" max="4" width="58.7109375" style="48" customWidth="1"/>
    <col min="5" max="5" width="16.42578125" style="48" customWidth="1"/>
    <col min="6" max="6" width="16.85546875" style="48" customWidth="1"/>
    <col min="7" max="7" width="11" style="48" bestFit="1" customWidth="1"/>
    <col min="8" max="8" width="16.42578125" style="48" customWidth="1"/>
    <col min="9" max="9" width="14.7109375" style="48" customWidth="1"/>
    <col min="10" max="10" width="18.42578125" style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18.42578125" style="48" bestFit="1" customWidth="1"/>
    <col min="19" max="19" width="25.5703125" style="48" bestFit="1" customWidth="1"/>
    <col min="20" max="20" width="9.28515625" style="48" bestFit="1" customWidth="1"/>
    <col min="21" max="16384" width="9.140625" style="48"/>
  </cols>
  <sheetData>
    <row r="1" spans="1:18" x14ac:dyDescent="0.25">
      <c r="G1" s="49"/>
    </row>
    <row r="2" spans="1:18" x14ac:dyDescent="0.25">
      <c r="G2" s="49"/>
    </row>
    <row r="3" spans="1:18" x14ac:dyDescent="0.25">
      <c r="G3" s="49"/>
    </row>
    <row r="4" spans="1:18" x14ac:dyDescent="0.25">
      <c r="G4" s="49"/>
    </row>
    <row r="5" spans="1:18" x14ac:dyDescent="0.25">
      <c r="C5" s="1" t="s">
        <v>202</v>
      </c>
      <c r="G5" s="49"/>
    </row>
    <row r="6" spans="1:18" s="20" customFormat="1" ht="15.75" customHeight="1" x14ac:dyDescent="0.25">
      <c r="C6" s="178" t="s">
        <v>35</v>
      </c>
      <c r="D6" s="179"/>
      <c r="E6" s="179"/>
      <c r="F6" s="179"/>
      <c r="G6" s="179"/>
      <c r="H6" s="179"/>
      <c r="I6" s="180"/>
      <c r="J6" s="1"/>
      <c r="L6" s="51"/>
      <c r="M6" s="1"/>
    </row>
    <row r="7" spans="1:18" s="20" customFormat="1" ht="15.75" customHeight="1" x14ac:dyDescent="0.25">
      <c r="C7" s="190" t="s">
        <v>207</v>
      </c>
      <c r="D7" s="191"/>
      <c r="E7" s="191"/>
      <c r="F7" s="191"/>
      <c r="G7" s="191"/>
      <c r="H7" s="191"/>
      <c r="I7" s="192"/>
      <c r="J7" s="1"/>
      <c r="L7" s="51"/>
      <c r="M7" s="1"/>
    </row>
    <row r="8" spans="1:18" x14ac:dyDescent="0.25">
      <c r="C8" s="184"/>
      <c r="D8" s="185"/>
      <c r="E8" s="185"/>
      <c r="F8" s="185"/>
      <c r="G8" s="185"/>
      <c r="H8" s="185"/>
      <c r="I8" s="186"/>
      <c r="K8" s="52"/>
      <c r="L8" s="53"/>
    </row>
    <row r="9" spans="1:18" x14ac:dyDescent="0.25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 x14ac:dyDescent="0.25">
      <c r="C10" s="187" t="s">
        <v>2</v>
      </c>
      <c r="D10" s="188" t="s">
        <v>3</v>
      </c>
      <c r="E10" s="188" t="s">
        <v>4</v>
      </c>
      <c r="F10" s="12" t="s">
        <v>5</v>
      </c>
      <c r="G10" s="188" t="s">
        <v>6</v>
      </c>
      <c r="H10" s="13" t="s">
        <v>7</v>
      </c>
      <c r="I10" s="189" t="s">
        <v>8</v>
      </c>
      <c r="J10" s="14"/>
      <c r="K10" s="56"/>
      <c r="L10" s="51"/>
      <c r="M10" s="14"/>
    </row>
    <row r="11" spans="1:18" s="20" customFormat="1" x14ac:dyDescent="0.25">
      <c r="C11" s="187"/>
      <c r="D11" s="188"/>
      <c r="E11" s="188"/>
      <c r="F11" s="12"/>
      <c r="G11" s="188"/>
      <c r="H11" s="13" t="s">
        <v>9</v>
      </c>
      <c r="I11" s="189"/>
      <c r="J11" s="14"/>
      <c r="K11" s="56"/>
      <c r="L11" s="51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10</v>
      </c>
      <c r="E13" s="1"/>
      <c r="F13" s="1"/>
      <c r="G13" s="1"/>
      <c r="H13" s="17"/>
      <c r="I13" s="18"/>
    </row>
    <row r="14" spans="1:18" x14ac:dyDescent="0.25">
      <c r="A14" s="48" t="s">
        <v>36</v>
      </c>
      <c r="C14" s="16">
        <v>1</v>
      </c>
      <c r="D14" s="1" t="s">
        <v>195</v>
      </c>
      <c r="E14" s="1" t="s">
        <v>183</v>
      </c>
      <c r="F14" s="1" t="s">
        <v>37</v>
      </c>
      <c r="G14" s="57">
        <v>547</v>
      </c>
      <c r="H14" s="17">
        <v>6625.0694199999998</v>
      </c>
      <c r="I14" s="18">
        <f>+H14/$H$46</f>
        <v>0.15900199913881635</v>
      </c>
    </row>
    <row r="15" spans="1:18" x14ac:dyDescent="0.25">
      <c r="A15" s="48" t="s">
        <v>38</v>
      </c>
      <c r="C15" s="16">
        <f>+C14+1</f>
        <v>2</v>
      </c>
      <c r="D15" s="1" t="s">
        <v>196</v>
      </c>
      <c r="E15" s="1" t="s">
        <v>194</v>
      </c>
      <c r="F15" s="1" t="s">
        <v>39</v>
      </c>
      <c r="G15" s="57">
        <v>200</v>
      </c>
      <c r="H15" s="17">
        <v>2532.1168699999998</v>
      </c>
      <c r="I15" s="18">
        <f>+H15/$H$46</f>
        <v>6.0770932175850674E-2</v>
      </c>
      <c r="J15" s="58"/>
      <c r="R15" s="58"/>
    </row>
    <row r="16" spans="1:18" x14ac:dyDescent="0.25">
      <c r="A16" s="48" t="s">
        <v>40</v>
      </c>
      <c r="C16" s="16">
        <f>+C15+1</f>
        <v>3</v>
      </c>
      <c r="D16" s="1" t="s">
        <v>12</v>
      </c>
      <c r="E16" s="1" t="s">
        <v>180</v>
      </c>
      <c r="F16" s="1" t="s">
        <v>41</v>
      </c>
      <c r="G16" s="57">
        <v>117143</v>
      </c>
      <c r="H16" s="17">
        <v>1032.7079607999999</v>
      </c>
      <c r="I16" s="18">
        <f>+H16/$H$46</f>
        <v>2.4785042976013132E-2</v>
      </c>
      <c r="J16" s="58"/>
      <c r="R16" s="58"/>
    </row>
    <row r="17" spans="1:22" x14ac:dyDescent="0.25">
      <c r="C17" s="16"/>
      <c r="D17" s="1"/>
      <c r="E17" s="1"/>
      <c r="F17" s="1"/>
      <c r="G17" s="57"/>
      <c r="H17" s="17"/>
      <c r="I17" s="18"/>
    </row>
    <row r="18" spans="1:22" x14ac:dyDescent="0.25">
      <c r="C18" s="16"/>
      <c r="D18" s="19" t="s">
        <v>13</v>
      </c>
      <c r="E18" s="1"/>
      <c r="F18" s="1"/>
      <c r="G18" s="2"/>
      <c r="H18" s="17"/>
      <c r="I18" s="18"/>
    </row>
    <row r="19" spans="1:22" x14ac:dyDescent="0.25">
      <c r="C19" s="16">
        <f>+C16+1</f>
        <v>4</v>
      </c>
      <c r="D19" s="1" t="s">
        <v>51</v>
      </c>
      <c r="E19" s="1" t="s">
        <v>178</v>
      </c>
      <c r="F19" s="1" t="s">
        <v>89</v>
      </c>
      <c r="G19" s="57">
        <v>578</v>
      </c>
      <c r="H19" s="17">
        <v>5846.2720600000002</v>
      </c>
      <c r="I19" s="18">
        <f t="shared" ref="I19:I31" si="0">+H19/$H$46</f>
        <v>0.14031082334672446</v>
      </c>
    </row>
    <row r="20" spans="1:22" x14ac:dyDescent="0.25">
      <c r="A20" s="48" t="s">
        <v>43</v>
      </c>
      <c r="C20" s="16">
        <f>+C19+1</f>
        <v>5</v>
      </c>
      <c r="D20" s="1" t="s">
        <v>16</v>
      </c>
      <c r="E20" s="1" t="s">
        <v>179</v>
      </c>
      <c r="F20" s="1" t="s">
        <v>19</v>
      </c>
      <c r="G20" s="57">
        <v>580</v>
      </c>
      <c r="H20" s="17">
        <v>5800</v>
      </c>
      <c r="I20" s="18">
        <f t="shared" si="0"/>
        <v>0.1392002915805122</v>
      </c>
    </row>
    <row r="21" spans="1:22" x14ac:dyDescent="0.25">
      <c r="A21" s="48" t="s">
        <v>44</v>
      </c>
      <c r="C21" s="16">
        <f t="shared" ref="C21:C31" si="1">+C20+1</f>
        <v>6</v>
      </c>
      <c r="D21" s="1" t="s">
        <v>197</v>
      </c>
      <c r="E21" s="1" t="s">
        <v>178</v>
      </c>
      <c r="F21" s="1" t="s">
        <v>23</v>
      </c>
      <c r="G21" s="57">
        <v>340</v>
      </c>
      <c r="H21" s="17">
        <v>3468.0007599999999</v>
      </c>
      <c r="I21" s="18">
        <f t="shared" si="0"/>
        <v>8.3232192585075498E-2</v>
      </c>
    </row>
    <row r="22" spans="1:22" x14ac:dyDescent="0.25">
      <c r="A22" s="48" t="s">
        <v>45</v>
      </c>
      <c r="C22" s="16">
        <f t="shared" si="1"/>
        <v>7</v>
      </c>
      <c r="D22" s="153" t="s">
        <v>21</v>
      </c>
      <c r="E22" s="1" t="s">
        <v>178</v>
      </c>
      <c r="F22" s="1" t="s">
        <v>22</v>
      </c>
      <c r="G22" s="57">
        <v>266000</v>
      </c>
      <c r="H22" s="17">
        <v>2660</v>
      </c>
      <c r="I22" s="18">
        <f t="shared" si="0"/>
        <v>6.3840133724855599E-2</v>
      </c>
    </row>
    <row r="23" spans="1:22" x14ac:dyDescent="0.25">
      <c r="A23" s="48" t="s">
        <v>48</v>
      </c>
      <c r="C23" s="16">
        <f t="shared" si="1"/>
        <v>8</v>
      </c>
      <c r="D23" s="1" t="s">
        <v>21</v>
      </c>
      <c r="E23" s="1" t="s">
        <v>178</v>
      </c>
      <c r="F23" s="1" t="s">
        <v>49</v>
      </c>
      <c r="G23" s="57">
        <v>245000</v>
      </c>
      <c r="H23" s="17">
        <v>2450</v>
      </c>
      <c r="I23" s="18">
        <f t="shared" si="0"/>
        <v>5.8800123167630156E-2</v>
      </c>
    </row>
    <row r="24" spans="1:22" x14ac:dyDescent="0.25">
      <c r="A24" s="48" t="s">
        <v>50</v>
      </c>
      <c r="C24" s="16">
        <f t="shared" si="1"/>
        <v>9</v>
      </c>
      <c r="D24" s="1" t="s">
        <v>84</v>
      </c>
      <c r="E24" s="1" t="s">
        <v>178</v>
      </c>
      <c r="F24" s="1" t="s">
        <v>46</v>
      </c>
      <c r="G24" s="57">
        <v>150</v>
      </c>
      <c r="H24" s="17">
        <v>1609.6492450000001</v>
      </c>
      <c r="I24" s="18">
        <f t="shared" si="0"/>
        <v>3.8631662801095062E-2</v>
      </c>
      <c r="J24" s="21"/>
      <c r="R24" s="59"/>
    </row>
    <row r="25" spans="1:22" x14ac:dyDescent="0.25">
      <c r="C25" s="16">
        <f t="shared" si="1"/>
        <v>10</v>
      </c>
      <c r="D25" s="153" t="s">
        <v>14</v>
      </c>
      <c r="E25" s="1" t="s">
        <v>182</v>
      </c>
      <c r="F25" s="153" t="s">
        <v>15</v>
      </c>
      <c r="G25" s="57">
        <v>113</v>
      </c>
      <c r="H25" s="17">
        <v>847.5</v>
      </c>
      <c r="I25" s="18">
        <f t="shared" si="0"/>
        <v>2.0340042605945532E-2</v>
      </c>
      <c r="J25" s="21"/>
      <c r="R25" s="59"/>
    </row>
    <row r="26" spans="1:22" x14ac:dyDescent="0.25">
      <c r="C26" s="16">
        <f t="shared" si="1"/>
        <v>11</v>
      </c>
      <c r="D26" s="1" t="s">
        <v>16</v>
      </c>
      <c r="E26" s="1" t="s">
        <v>179</v>
      </c>
      <c r="F26" s="1" t="s">
        <v>18</v>
      </c>
      <c r="G26" s="57">
        <v>35</v>
      </c>
      <c r="H26" s="17">
        <v>350</v>
      </c>
      <c r="I26" s="18">
        <f t="shared" si="0"/>
        <v>8.4000175953757375E-3</v>
      </c>
      <c r="J26" s="21"/>
      <c r="R26" s="59"/>
    </row>
    <row r="27" spans="1:22" x14ac:dyDescent="0.25">
      <c r="A27" s="48" t="s">
        <v>35</v>
      </c>
      <c r="C27" s="16">
        <f t="shared" si="1"/>
        <v>12</v>
      </c>
      <c r="D27" s="1" t="s">
        <v>24</v>
      </c>
      <c r="E27" s="1" t="s">
        <v>178</v>
      </c>
      <c r="F27" s="1" t="s">
        <v>203</v>
      </c>
      <c r="G27" s="57">
        <v>27816</v>
      </c>
      <c r="H27" s="17">
        <v>278.16000000000003</v>
      </c>
      <c r="I27" s="18">
        <f t="shared" si="0"/>
        <v>6.675853983799186E-3</v>
      </c>
    </row>
    <row r="28" spans="1:22" x14ac:dyDescent="0.25">
      <c r="C28" s="16">
        <f t="shared" si="1"/>
        <v>13</v>
      </c>
      <c r="D28" s="1" t="s">
        <v>16</v>
      </c>
      <c r="E28" s="1" t="s">
        <v>179</v>
      </c>
      <c r="F28" s="1" t="s">
        <v>20</v>
      </c>
      <c r="G28" s="57">
        <v>25</v>
      </c>
      <c r="H28" s="17">
        <v>250</v>
      </c>
      <c r="I28" s="18">
        <f t="shared" si="0"/>
        <v>6.0000125681255265E-3</v>
      </c>
    </row>
    <row r="29" spans="1:22" x14ac:dyDescent="0.25">
      <c r="C29" s="16">
        <f t="shared" si="1"/>
        <v>14</v>
      </c>
      <c r="D29" s="1" t="s">
        <v>84</v>
      </c>
      <c r="E29" s="1" t="s">
        <v>178</v>
      </c>
      <c r="F29" s="1" t="s">
        <v>42</v>
      </c>
      <c r="G29" s="57">
        <v>20</v>
      </c>
      <c r="H29" s="17">
        <v>214.30466800000002</v>
      </c>
      <c r="I29" s="18">
        <f t="shared" si="0"/>
        <v>5.1433228056318734E-3</v>
      </c>
    </row>
    <row r="30" spans="1:22" x14ac:dyDescent="0.25">
      <c r="C30" s="16">
        <f t="shared" si="1"/>
        <v>15</v>
      </c>
      <c r="D30" s="1" t="s">
        <v>198</v>
      </c>
      <c r="E30" s="1" t="s">
        <v>177</v>
      </c>
      <c r="F30" s="1" t="s">
        <v>47</v>
      </c>
      <c r="G30" s="57">
        <v>20</v>
      </c>
      <c r="H30" s="17">
        <v>199.9589</v>
      </c>
      <c r="I30" s="18">
        <f t="shared" si="0"/>
        <v>4.7990236524342216E-3</v>
      </c>
      <c r="R30" s="59"/>
    </row>
    <row r="31" spans="1:22" x14ac:dyDescent="0.25">
      <c r="C31" s="16">
        <f t="shared" si="1"/>
        <v>16</v>
      </c>
      <c r="D31" s="153" t="s">
        <v>16</v>
      </c>
      <c r="E31" s="1" t="s">
        <v>179</v>
      </c>
      <c r="F31" s="153" t="s">
        <v>17</v>
      </c>
      <c r="G31" s="57">
        <v>16</v>
      </c>
      <c r="H31" s="17">
        <v>160</v>
      </c>
      <c r="I31" s="18">
        <f t="shared" si="0"/>
        <v>3.8400080436003367E-3</v>
      </c>
      <c r="R31" s="59"/>
    </row>
    <row r="32" spans="1:22" x14ac:dyDescent="0.25">
      <c r="C32" s="16"/>
      <c r="D32" s="24" t="s">
        <v>26</v>
      </c>
      <c r="E32" s="60"/>
      <c r="F32" s="60"/>
      <c r="G32" s="60"/>
      <c r="H32" s="61">
        <v>34323.739883799994</v>
      </c>
      <c r="I32" s="62">
        <f>SUM(I14:I31)</f>
        <v>0.82377148275148582</v>
      </c>
      <c r="J32" s="63"/>
      <c r="R32" s="59"/>
      <c r="S32" s="59"/>
      <c r="T32" s="65"/>
      <c r="V32" s="65"/>
    </row>
    <row r="33" spans="2:19" x14ac:dyDescent="0.25">
      <c r="C33" s="16"/>
      <c r="D33" s="27"/>
      <c r="E33" s="27"/>
      <c r="F33" s="27"/>
      <c r="G33" s="27"/>
      <c r="H33" s="30"/>
      <c r="I33" s="31"/>
      <c r="J33" s="27"/>
    </row>
    <row r="34" spans="2:19" x14ac:dyDescent="0.25">
      <c r="C34" s="16"/>
      <c r="D34" s="19" t="s">
        <v>27</v>
      </c>
      <c r="E34" s="1"/>
      <c r="F34" s="1"/>
      <c r="G34" s="1"/>
      <c r="H34" s="17"/>
      <c r="I34" s="18"/>
      <c r="K34" s="52" t="s">
        <v>52</v>
      </c>
      <c r="L34" s="53" t="s">
        <v>53</v>
      </c>
    </row>
    <row r="35" spans="2:19" x14ac:dyDescent="0.25">
      <c r="B35" s="48" t="str">
        <f>+$C$6&amp;D35</f>
        <v>IL&amp;FS  Infrastructure Debt Fund Series 1BTriparty Repo</v>
      </c>
      <c r="C35" s="16"/>
      <c r="D35" s="4" t="s">
        <v>191</v>
      </c>
      <c r="E35" s="32"/>
      <c r="F35" s="32"/>
      <c r="G35" s="32"/>
      <c r="H35" s="17">
        <v>7219.2449920000008</v>
      </c>
      <c r="I35" s="18">
        <f>+H35/$H$46</f>
        <v>0.17326224273750906</v>
      </c>
      <c r="K35" s="48" t="s">
        <v>54</v>
      </c>
      <c r="L35" s="50">
        <v>0.22270000000000001</v>
      </c>
    </row>
    <row r="36" spans="2:19" x14ac:dyDescent="0.25">
      <c r="C36" s="16"/>
      <c r="D36" s="1"/>
      <c r="E36" s="1"/>
      <c r="F36" s="1"/>
      <c r="G36" s="1"/>
      <c r="H36" s="32"/>
      <c r="I36" s="33"/>
      <c r="K36" s="48" t="s">
        <v>55</v>
      </c>
      <c r="L36" s="50">
        <v>9.2100000000000001E-2</v>
      </c>
    </row>
    <row r="37" spans="2:19" s="20" customFormat="1" x14ac:dyDescent="0.25">
      <c r="C37" s="22"/>
      <c r="D37" s="24" t="s">
        <v>26</v>
      </c>
      <c r="E37" s="24"/>
      <c r="F37" s="24"/>
      <c r="G37" s="24"/>
      <c r="H37" s="66">
        <v>7219.2449920000008</v>
      </c>
      <c r="I37" s="35">
        <f>SUM(I35:I36)</f>
        <v>0.17326224273750906</v>
      </c>
      <c r="J37" s="27"/>
      <c r="K37" s="20" t="s">
        <v>56</v>
      </c>
      <c r="L37" s="51">
        <v>1.61E-2</v>
      </c>
      <c r="M37" s="1"/>
    </row>
    <row r="38" spans="2:19" x14ac:dyDescent="0.25">
      <c r="C38" s="16"/>
      <c r="D38" s="1"/>
      <c r="E38" s="1"/>
      <c r="F38" s="1"/>
      <c r="G38" s="1"/>
      <c r="H38" s="17"/>
      <c r="I38" s="18"/>
    </row>
    <row r="39" spans="2:19" x14ac:dyDescent="0.25">
      <c r="B39" s="48" t="str">
        <f>+$C$6&amp;D39</f>
        <v>IL&amp;FS  Infrastructure Debt Fund Series 1BTriparty Repo Margin</v>
      </c>
      <c r="C39" s="16"/>
      <c r="D39" s="19" t="s">
        <v>192</v>
      </c>
      <c r="E39" s="1"/>
      <c r="F39" s="1"/>
      <c r="G39" s="2"/>
      <c r="H39" s="17">
        <v>15</v>
      </c>
      <c r="I39" s="18">
        <f>+H39/$H$46</f>
        <v>3.6000075408753159E-4</v>
      </c>
    </row>
    <row r="40" spans="2:19" x14ac:dyDescent="0.25">
      <c r="C40" s="16"/>
      <c r="D40" s="24" t="s">
        <v>26</v>
      </c>
      <c r="E40" s="24"/>
      <c r="F40" s="24"/>
      <c r="G40" s="24"/>
      <c r="H40" s="61">
        <v>15</v>
      </c>
      <c r="I40" s="67">
        <f>SUM(I39)</f>
        <v>3.6000075408753159E-4</v>
      </c>
    </row>
    <row r="41" spans="2:19" x14ac:dyDescent="0.25">
      <c r="C41" s="16"/>
      <c r="D41" s="1"/>
      <c r="E41" s="1"/>
      <c r="F41" s="1"/>
      <c r="G41" s="1"/>
      <c r="H41" s="17"/>
      <c r="I41" s="18"/>
    </row>
    <row r="42" spans="2:19" x14ac:dyDescent="0.25">
      <c r="C42" s="16"/>
      <c r="D42" s="19" t="s">
        <v>30</v>
      </c>
      <c r="E42" s="1"/>
      <c r="F42" s="1"/>
      <c r="G42" s="1"/>
      <c r="H42" s="17"/>
      <c r="I42" s="18"/>
    </row>
    <row r="43" spans="2:19" x14ac:dyDescent="0.25">
      <c r="C43" s="16">
        <v>1</v>
      </c>
      <c r="D43" s="1" t="s">
        <v>57</v>
      </c>
      <c r="E43" s="1"/>
      <c r="F43" s="1"/>
      <c r="G43" s="1"/>
      <c r="H43" s="17">
        <v>-50.724872999991931</v>
      </c>
      <c r="I43" s="18">
        <f>+H43/$H$46</f>
        <v>-1.217399502066091E-3</v>
      </c>
    </row>
    <row r="44" spans="2:19" x14ac:dyDescent="0.25">
      <c r="B44" s="48" t="str">
        <f>+$C$6&amp;D44</f>
        <v>IL&amp;FS  Infrastructure Debt Fund Series 1BCash &amp; Cash Equivalents</v>
      </c>
      <c r="C44" s="16">
        <v>2</v>
      </c>
      <c r="D44" s="17" t="s">
        <v>32</v>
      </c>
      <c r="E44" s="1"/>
      <c r="F44" s="1"/>
      <c r="G44" s="1"/>
      <c r="H44" s="17">
        <v>159.31938539999999</v>
      </c>
      <c r="I44" s="18">
        <f>+H44/$H$46</f>
        <v>3.8236732589841376E-3</v>
      </c>
    </row>
    <row r="45" spans="2:19" s="20" customFormat="1" x14ac:dyDescent="0.25">
      <c r="C45" s="22"/>
      <c r="D45" s="24" t="s">
        <v>26</v>
      </c>
      <c r="E45" s="24"/>
      <c r="F45" s="24"/>
      <c r="G45" s="24"/>
      <c r="H45" s="61">
        <v>108.59451240000806</v>
      </c>
      <c r="I45" s="68">
        <f>SUM(I43:I44)</f>
        <v>2.6062737569180466E-3</v>
      </c>
      <c r="J45" s="27"/>
      <c r="L45" s="51"/>
      <c r="M45" s="1"/>
    </row>
    <row r="46" spans="2:19" s="20" customFormat="1" x14ac:dyDescent="0.25">
      <c r="C46" s="22"/>
      <c r="D46" s="38" t="s">
        <v>33</v>
      </c>
      <c r="E46" s="38"/>
      <c r="F46" s="38"/>
      <c r="G46" s="38"/>
      <c r="H46" s="39">
        <v>41666.5793882</v>
      </c>
      <c r="I46" s="40">
        <f>+I45+I40+I37+I32</f>
        <v>1.0000000000000004</v>
      </c>
      <c r="J46" s="41"/>
      <c r="L46" s="51"/>
      <c r="M46" s="1"/>
      <c r="R46" s="69"/>
      <c r="S46" s="64"/>
    </row>
    <row r="47" spans="2:19" x14ac:dyDescent="0.25">
      <c r="C47" s="16"/>
      <c r="D47" s="41"/>
      <c r="E47" s="41"/>
      <c r="F47" s="41"/>
      <c r="G47" s="41"/>
      <c r="H47" s="42"/>
      <c r="I47" s="43"/>
      <c r="J47" s="41"/>
      <c r="R47" s="59"/>
      <c r="S47" s="64"/>
    </row>
    <row r="48" spans="2:19" x14ac:dyDescent="0.25">
      <c r="C48" s="16"/>
      <c r="D48" s="44" t="s">
        <v>34</v>
      </c>
      <c r="E48" s="1"/>
      <c r="F48" s="1"/>
      <c r="G48" s="1"/>
      <c r="H48" s="21"/>
      <c r="I48" s="45"/>
    </row>
    <row r="49" spans="3:9" x14ac:dyDescent="0.25">
      <c r="C49" s="1"/>
      <c r="D49" s="1"/>
      <c r="E49" s="1"/>
      <c r="F49" s="1"/>
      <c r="G49" s="1"/>
      <c r="H49" s="21"/>
      <c r="I49" s="1"/>
    </row>
    <row r="51" spans="3:9" hidden="1" x14ac:dyDescent="0.25">
      <c r="G51" s="48">
        <v>3852457006.3499999</v>
      </c>
      <c r="H51" s="59">
        <v>38524.570063499996</v>
      </c>
    </row>
    <row r="52" spans="3:9" hidden="1" x14ac:dyDescent="0.25">
      <c r="H52" s="59">
        <v>3142.0093247000041</v>
      </c>
    </row>
  </sheetData>
  <sortState ref="D19:I31">
    <sortCondition descending="1" ref="H19:H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topLeftCell="C1" zoomScale="87" zoomScaleNormal="85" zoomScaleSheetLayoutView="87" workbookViewId="0">
      <selection activeCell="D2" sqref="D2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23.42578125" style="20" bestFit="1" customWidth="1"/>
    <col min="15" max="16" width="9.28515625" style="20" bestFit="1" customWidth="1"/>
    <col min="17" max="16384" width="9.140625" style="20"/>
  </cols>
  <sheetData>
    <row r="1" spans="1:13" x14ac:dyDescent="0.25">
      <c r="G1" s="70"/>
    </row>
    <row r="2" spans="1:13" x14ac:dyDescent="0.25">
      <c r="G2" s="70"/>
    </row>
    <row r="3" spans="1:13" x14ac:dyDescent="0.25">
      <c r="G3" s="70"/>
    </row>
    <row r="4" spans="1:13" x14ac:dyDescent="0.25">
      <c r="G4" s="70"/>
    </row>
    <row r="5" spans="1:13" x14ac:dyDescent="0.25">
      <c r="C5" s="1" t="s">
        <v>202</v>
      </c>
      <c r="G5" s="70"/>
    </row>
    <row r="6" spans="1:13" ht="15.75" customHeight="1" x14ac:dyDescent="0.25">
      <c r="C6" s="178" t="s">
        <v>58</v>
      </c>
      <c r="D6" s="179"/>
      <c r="E6" s="179"/>
      <c r="F6" s="179"/>
      <c r="G6" s="179"/>
      <c r="H6" s="179"/>
      <c r="I6" s="180"/>
    </row>
    <row r="7" spans="1:13" ht="15.75" customHeight="1" x14ac:dyDescent="0.25">
      <c r="C7" s="190" t="str">
        <f>+'1B'!C7:I7</f>
        <v>Monthly  Portfolio statement as on August 31, 2019</v>
      </c>
      <c r="D7" s="191"/>
      <c r="E7" s="191"/>
      <c r="F7" s="191"/>
      <c r="G7" s="191"/>
      <c r="H7" s="191"/>
      <c r="I7" s="192"/>
    </row>
    <row r="8" spans="1:13" x14ac:dyDescent="0.25">
      <c r="C8" s="184"/>
      <c r="D8" s="185"/>
      <c r="E8" s="185"/>
      <c r="F8" s="185"/>
      <c r="G8" s="185"/>
      <c r="H8" s="185"/>
      <c r="I8" s="186"/>
      <c r="K8" s="71"/>
      <c r="L8" s="72"/>
    </row>
    <row r="9" spans="1:13" x14ac:dyDescent="0.25">
      <c r="C9" s="6"/>
      <c r="D9" s="54"/>
      <c r="E9" s="54"/>
      <c r="F9" s="54"/>
      <c r="G9" s="54"/>
      <c r="H9" s="54"/>
      <c r="I9" s="55"/>
      <c r="K9" s="71"/>
      <c r="L9" s="72"/>
    </row>
    <row r="10" spans="1:13" x14ac:dyDescent="0.25">
      <c r="C10" s="187" t="s">
        <v>2</v>
      </c>
      <c r="D10" s="188" t="s">
        <v>3</v>
      </c>
      <c r="E10" s="188" t="s">
        <v>4</v>
      </c>
      <c r="F10" s="12" t="s">
        <v>5</v>
      </c>
      <c r="G10" s="188" t="s">
        <v>6</v>
      </c>
      <c r="H10" s="13" t="s">
        <v>7</v>
      </c>
      <c r="I10" s="189" t="s">
        <v>8</v>
      </c>
      <c r="J10" s="14"/>
      <c r="K10" s="56"/>
      <c r="M10" s="14"/>
    </row>
    <row r="11" spans="1:13" x14ac:dyDescent="0.25">
      <c r="C11" s="187"/>
      <c r="D11" s="188"/>
      <c r="E11" s="188"/>
      <c r="F11" s="12"/>
      <c r="G11" s="188"/>
      <c r="H11" s="13" t="s">
        <v>9</v>
      </c>
      <c r="I11" s="189"/>
      <c r="J11" s="14"/>
      <c r="K11" s="56"/>
      <c r="M11" s="14"/>
    </row>
    <row r="12" spans="1:13" s="1" customFormat="1" x14ac:dyDescent="0.25">
      <c r="C12" s="22"/>
      <c r="D12" s="4"/>
      <c r="E12" s="4"/>
      <c r="F12" s="4"/>
      <c r="G12" s="4"/>
      <c r="H12" s="73"/>
      <c r="I12" s="74"/>
      <c r="K12" s="20"/>
      <c r="L12" s="51"/>
    </row>
    <row r="13" spans="1:13" s="1" customFormat="1" x14ac:dyDescent="0.25">
      <c r="C13" s="22"/>
      <c r="D13" s="19" t="s">
        <v>10</v>
      </c>
      <c r="E13" s="4"/>
      <c r="F13" s="4"/>
      <c r="G13" s="4"/>
      <c r="H13" s="73"/>
      <c r="I13" s="74"/>
      <c r="K13" s="20"/>
      <c r="L13" s="51"/>
    </row>
    <row r="14" spans="1:13" s="1" customFormat="1" x14ac:dyDescent="0.25">
      <c r="A14" s="1" t="str">
        <f t="shared" ref="A14:A24" si="0">+$C$6&amp;D14</f>
        <v>IL&amp;FS  Infrastructure Debt Fund Series 1CIL&amp;FS Solar Power Limited</v>
      </c>
      <c r="C14" s="16">
        <v>1</v>
      </c>
      <c r="D14" s="1" t="s">
        <v>195</v>
      </c>
      <c r="E14" s="1" t="s">
        <v>183</v>
      </c>
      <c r="F14" s="1" t="s">
        <v>37</v>
      </c>
      <c r="G14" s="57">
        <v>619</v>
      </c>
      <c r="H14" s="17">
        <v>7497.1078100000004</v>
      </c>
      <c r="I14" s="18">
        <f>+H14/$H$44</f>
        <v>0.1531375327043179</v>
      </c>
      <c r="K14" s="48"/>
      <c r="L14" s="50"/>
    </row>
    <row r="15" spans="1:13" s="1" customFormat="1" x14ac:dyDescent="0.25">
      <c r="A15" s="1" t="str">
        <f t="shared" si="0"/>
        <v>IL&amp;FS  Infrastructure Debt Fund Series 1CBhilwara Green Energy Limited</v>
      </c>
      <c r="C15" s="16">
        <f>+C14+1</f>
        <v>2</v>
      </c>
      <c r="D15" s="1" t="s">
        <v>12</v>
      </c>
      <c r="E15" s="1" t="s">
        <v>180</v>
      </c>
      <c r="F15" s="1" t="s">
        <v>59</v>
      </c>
      <c r="G15" s="57">
        <v>458496</v>
      </c>
      <c r="H15" s="17">
        <v>4584.9600099999998</v>
      </c>
      <c r="I15" s="18">
        <f>+H15/$H$44</f>
        <v>9.3653376911938077E-2</v>
      </c>
      <c r="J15" s="57"/>
      <c r="K15" s="48"/>
      <c r="L15" s="50"/>
    </row>
    <row r="16" spans="1:13" s="1" customFormat="1" x14ac:dyDescent="0.25">
      <c r="A16" s="1" t="str">
        <f t="shared" si="0"/>
        <v>IL&amp;FS  Infrastructure Debt Fund Series 1CIL&amp;FS Wind Energy Limited</v>
      </c>
      <c r="C16" s="16">
        <f>+C15+1</f>
        <v>3</v>
      </c>
      <c r="D16" s="1" t="s">
        <v>196</v>
      </c>
      <c r="E16" s="1" t="s">
        <v>194</v>
      </c>
      <c r="F16" s="1" t="s">
        <v>60</v>
      </c>
      <c r="G16" s="57">
        <v>299</v>
      </c>
      <c r="H16" s="17">
        <v>3785.5147200000001</v>
      </c>
      <c r="I16" s="18">
        <f>+H16/$H$44</f>
        <v>7.7323735889650594E-2</v>
      </c>
      <c r="J16" s="57"/>
      <c r="K16" s="48"/>
      <c r="L16" s="50"/>
    </row>
    <row r="17" spans="1:17" s="1" customFormat="1" x14ac:dyDescent="0.25">
      <c r="A17" s="1" t="str">
        <f t="shared" si="0"/>
        <v>IL&amp;FS  Infrastructure Debt Fund Series 1C</v>
      </c>
      <c r="C17" s="16"/>
      <c r="G17" s="57"/>
      <c r="H17" s="17"/>
      <c r="I17" s="18"/>
      <c r="K17" s="48"/>
      <c r="L17" s="50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6"/>
      <c r="D18" s="19" t="s">
        <v>13</v>
      </c>
      <c r="G18" s="57"/>
      <c r="H18" s="17"/>
      <c r="I18" s="18"/>
      <c r="K18" s="48"/>
      <c r="L18" s="50"/>
    </row>
    <row r="19" spans="1:17" s="1" customFormat="1" x14ac:dyDescent="0.25">
      <c r="C19" s="16">
        <f>+C16+1</f>
        <v>4</v>
      </c>
      <c r="D19" s="1" t="s">
        <v>61</v>
      </c>
      <c r="E19" s="1" t="s">
        <v>187</v>
      </c>
      <c r="F19" s="1" t="s">
        <v>62</v>
      </c>
      <c r="G19" s="57">
        <v>650</v>
      </c>
      <c r="H19" s="17">
        <v>6299.9999998000003</v>
      </c>
      <c r="I19" s="18">
        <f t="shared" ref="I19:I30" si="1">+H19/$H$44</f>
        <v>0.12868515172207123</v>
      </c>
      <c r="K19" s="48"/>
      <c r="L19" s="50"/>
    </row>
    <row r="20" spans="1:17" s="1" customFormat="1" x14ac:dyDescent="0.25">
      <c r="A20" s="1" t="str">
        <f t="shared" si="0"/>
        <v>IL&amp;FS  Infrastructure Debt Fund Series 1CBabcock Borsing Limited</v>
      </c>
      <c r="C20" s="153">
        <f t="shared" ref="C20:C30" si="2">+C19+1</f>
        <v>5</v>
      </c>
      <c r="D20" s="1" t="s">
        <v>84</v>
      </c>
      <c r="E20" s="1" t="s">
        <v>178</v>
      </c>
      <c r="F20" s="1" t="s">
        <v>46</v>
      </c>
      <c r="G20" s="57">
        <v>552</v>
      </c>
      <c r="H20" s="17">
        <v>5923.5092148000003</v>
      </c>
      <c r="I20" s="18">
        <f t="shared" si="1"/>
        <v>0.12099487016790858</v>
      </c>
      <c r="K20" s="48"/>
      <c r="L20" s="50"/>
    </row>
    <row r="21" spans="1:17" s="1" customFormat="1" x14ac:dyDescent="0.25">
      <c r="A21" s="1" t="str">
        <f t="shared" si="0"/>
        <v>IL&amp;FS  Infrastructure Debt Fund Series 1CWilliamson Magor &amp; Co. Limited</v>
      </c>
      <c r="C21" s="153">
        <f t="shared" si="2"/>
        <v>6</v>
      </c>
      <c r="D21" s="1" t="s">
        <v>51</v>
      </c>
      <c r="E21" s="1" t="s">
        <v>178</v>
      </c>
      <c r="F21" s="1" t="s">
        <v>89</v>
      </c>
      <c r="G21" s="57">
        <v>380</v>
      </c>
      <c r="H21" s="17">
        <v>3843.5698600000001</v>
      </c>
      <c r="I21" s="18">
        <f t="shared" si="1"/>
        <v>7.8509582635584454E-2</v>
      </c>
      <c r="K21" s="48"/>
      <c r="L21" s="50"/>
    </row>
    <row r="22" spans="1:17" s="1" customFormat="1" x14ac:dyDescent="0.25">
      <c r="A22" s="1" t="str">
        <f t="shared" si="0"/>
        <v>IL&amp;FS  Infrastructure Debt Fund Series 1CGHV Hospitality (India) Private Limited</v>
      </c>
      <c r="C22" s="153">
        <f t="shared" si="2"/>
        <v>7</v>
      </c>
      <c r="D22" s="1" t="s">
        <v>197</v>
      </c>
      <c r="E22" s="1" t="s">
        <v>178</v>
      </c>
      <c r="F22" s="1" t="s">
        <v>23</v>
      </c>
      <c r="G22" s="57">
        <v>286</v>
      </c>
      <c r="H22" s="17">
        <v>2917.20064</v>
      </c>
      <c r="I22" s="18">
        <f t="shared" si="1"/>
        <v>5.9587366186355684E-2</v>
      </c>
      <c r="K22" s="48"/>
      <c r="L22" s="50"/>
    </row>
    <row r="23" spans="1:17" s="1" customFormat="1" x14ac:dyDescent="0.25">
      <c r="A23" s="1" t="str">
        <f t="shared" si="0"/>
        <v>IL&amp;FS  Infrastructure Debt Fund Series 1CBhilangana Hydro Power Limited</v>
      </c>
      <c r="C23" s="153">
        <f t="shared" si="2"/>
        <v>8</v>
      </c>
      <c r="D23" s="1" t="s">
        <v>16</v>
      </c>
      <c r="E23" s="1" t="s">
        <v>179</v>
      </c>
      <c r="F23" s="1" t="s">
        <v>19</v>
      </c>
      <c r="G23" s="57">
        <v>261</v>
      </c>
      <c r="H23" s="17">
        <v>2610</v>
      </c>
      <c r="I23" s="18">
        <f t="shared" si="1"/>
        <v>5.3312420000836254E-2</v>
      </c>
      <c r="K23" s="48"/>
      <c r="L23" s="50"/>
    </row>
    <row r="24" spans="1:17" s="1" customFormat="1" x14ac:dyDescent="0.25">
      <c r="A24" s="1" t="str">
        <f t="shared" si="0"/>
        <v>IL&amp;FS  Infrastructure Debt Fund Series 1CClean Max Enviro Energy Solutions Private Limited</v>
      </c>
      <c r="C24" s="153">
        <f t="shared" si="2"/>
        <v>9</v>
      </c>
      <c r="D24" s="153" t="s">
        <v>14</v>
      </c>
      <c r="E24" s="1" t="s">
        <v>182</v>
      </c>
      <c r="F24" s="153" t="s">
        <v>15</v>
      </c>
      <c r="G24" s="57">
        <v>173</v>
      </c>
      <c r="H24" s="17">
        <v>1297.5</v>
      </c>
      <c r="I24" s="18">
        <f t="shared" si="1"/>
        <v>2.6503013391220322E-2</v>
      </c>
      <c r="K24" s="48"/>
      <c r="L24" s="50"/>
    </row>
    <row r="25" spans="1:17" s="1" customFormat="1" x14ac:dyDescent="0.25">
      <c r="A25" s="1" t="str">
        <f>+$C$6&amp;D25</f>
        <v>IL&amp;FS  Infrastructure Debt Fund Series 1CAMRI Hospital Limited</v>
      </c>
      <c r="C25" s="153">
        <f t="shared" si="2"/>
        <v>10</v>
      </c>
      <c r="D25" s="1" t="s">
        <v>198</v>
      </c>
      <c r="E25" s="1" t="s">
        <v>177</v>
      </c>
      <c r="F25" s="1" t="s">
        <v>63</v>
      </c>
      <c r="G25" s="57">
        <v>120</v>
      </c>
      <c r="H25" s="17">
        <v>1199.75343</v>
      </c>
      <c r="I25" s="18">
        <f t="shared" si="1"/>
        <v>2.4506420979924864E-2</v>
      </c>
      <c r="K25" s="48"/>
      <c r="L25" s="50"/>
    </row>
    <row r="26" spans="1:17" s="1" customFormat="1" x14ac:dyDescent="0.25">
      <c r="C26" s="153">
        <f t="shared" si="2"/>
        <v>11</v>
      </c>
      <c r="D26" s="1" t="s">
        <v>84</v>
      </c>
      <c r="E26" s="1" t="s">
        <v>178</v>
      </c>
      <c r="F26" s="1" t="s">
        <v>42</v>
      </c>
      <c r="G26" s="57">
        <v>85</v>
      </c>
      <c r="H26" s="17">
        <v>896.79714650000005</v>
      </c>
      <c r="I26" s="18">
        <f t="shared" si="1"/>
        <v>1.8318170930942332E-2</v>
      </c>
      <c r="K26" s="48"/>
      <c r="L26" s="50"/>
    </row>
    <row r="27" spans="1:17" s="1" customFormat="1" x14ac:dyDescent="0.25">
      <c r="A27" s="1" t="str">
        <f>+$C$6&amp;D27</f>
        <v>IL&amp;FS  Infrastructure Debt Fund Series 1CAbhitech Developers Private Limited</v>
      </c>
      <c r="C27" s="153">
        <f t="shared" si="2"/>
        <v>12</v>
      </c>
      <c r="D27" s="1" t="s">
        <v>21</v>
      </c>
      <c r="E27" s="1" t="s">
        <v>178</v>
      </c>
      <c r="F27" s="1" t="s">
        <v>22</v>
      </c>
      <c r="G27" s="57">
        <v>61000</v>
      </c>
      <c r="H27" s="17">
        <v>610</v>
      </c>
      <c r="I27" s="18">
        <f t="shared" si="1"/>
        <v>1.2459990881421501E-2</v>
      </c>
      <c r="K27" s="48"/>
      <c r="L27" s="50"/>
    </row>
    <row r="28" spans="1:17" s="1" customFormat="1" x14ac:dyDescent="0.25">
      <c r="C28" s="153">
        <f t="shared" si="2"/>
        <v>13</v>
      </c>
      <c r="D28" s="1" t="s">
        <v>16</v>
      </c>
      <c r="E28" s="1" t="s">
        <v>179</v>
      </c>
      <c r="F28" s="1" t="s">
        <v>17</v>
      </c>
      <c r="G28" s="57">
        <v>47</v>
      </c>
      <c r="H28" s="17">
        <v>470</v>
      </c>
      <c r="I28" s="18">
        <f t="shared" si="1"/>
        <v>9.6003208430624678E-3</v>
      </c>
      <c r="K28" s="48"/>
      <c r="L28" s="50"/>
    </row>
    <row r="29" spans="1:17" s="1" customFormat="1" x14ac:dyDescent="0.25">
      <c r="C29" s="153">
        <f t="shared" si="2"/>
        <v>14</v>
      </c>
      <c r="D29" s="1" t="s">
        <v>16</v>
      </c>
      <c r="E29" s="1" t="s">
        <v>179</v>
      </c>
      <c r="F29" s="1" t="s">
        <v>18</v>
      </c>
      <c r="G29" s="57">
        <v>40</v>
      </c>
      <c r="H29" s="17">
        <v>400</v>
      </c>
      <c r="I29" s="18">
        <f t="shared" si="1"/>
        <v>8.1704858238829513E-3</v>
      </c>
      <c r="K29" s="48"/>
      <c r="L29" s="50"/>
    </row>
    <row r="30" spans="1:17" s="1" customFormat="1" x14ac:dyDescent="0.25">
      <c r="C30" s="153">
        <f t="shared" si="2"/>
        <v>15</v>
      </c>
      <c r="D30" s="1" t="s">
        <v>24</v>
      </c>
      <c r="E30" s="1" t="s">
        <v>178</v>
      </c>
      <c r="F30" s="1" t="s">
        <v>203</v>
      </c>
      <c r="G30" s="57">
        <v>10061</v>
      </c>
      <c r="H30" s="17">
        <v>100.61</v>
      </c>
      <c r="I30" s="18">
        <f t="shared" si="1"/>
        <v>2.0550814468521593E-3</v>
      </c>
      <c r="K30" s="48"/>
      <c r="L30" s="50"/>
    </row>
    <row r="31" spans="1:17" s="1" customFormat="1" x14ac:dyDescent="0.25">
      <c r="C31" s="22"/>
      <c r="D31" s="24" t="s">
        <v>26</v>
      </c>
      <c r="E31" s="24"/>
      <c r="F31" s="24"/>
      <c r="G31" s="24"/>
      <c r="H31" s="25">
        <v>42436.522831100003</v>
      </c>
      <c r="I31" s="68">
        <f>SUM(I14:I30)</f>
        <v>0.86681752051596939</v>
      </c>
      <c r="J31" s="27"/>
      <c r="K31" s="20"/>
      <c r="L31" s="51"/>
      <c r="M31" s="21"/>
      <c r="N31" s="21"/>
      <c r="O31" s="57"/>
      <c r="P31" s="57"/>
      <c r="Q31" s="57"/>
    </row>
    <row r="32" spans="1:17" s="1" customFormat="1" x14ac:dyDescent="0.25">
      <c r="C32" s="22"/>
      <c r="D32" s="27"/>
      <c r="E32" s="27"/>
      <c r="F32" s="27"/>
      <c r="G32" s="27"/>
      <c r="H32" s="30"/>
      <c r="I32" s="31"/>
      <c r="J32" s="27"/>
      <c r="K32" s="20"/>
      <c r="L32" s="51"/>
    </row>
    <row r="33" spans="2:14" x14ac:dyDescent="0.25">
      <c r="C33" s="22"/>
      <c r="D33" s="19" t="s">
        <v>27</v>
      </c>
      <c r="E33" s="4"/>
      <c r="F33" s="4"/>
      <c r="G33" s="4"/>
      <c r="H33" s="73"/>
      <c r="I33" s="74"/>
      <c r="K33" s="71" t="s">
        <v>52</v>
      </c>
      <c r="L33" s="72" t="s">
        <v>53</v>
      </c>
    </row>
    <row r="34" spans="2:14" x14ac:dyDescent="0.25">
      <c r="B34" s="20" t="str">
        <f>+$C$6&amp;D34</f>
        <v>IL&amp;FS  Infrastructure Debt Fund Series 1CTriparty Repo</v>
      </c>
      <c r="C34" s="22"/>
      <c r="D34" s="4" t="s">
        <v>191</v>
      </c>
      <c r="E34" s="77"/>
      <c r="F34" s="77"/>
      <c r="G34" s="77"/>
      <c r="H34" s="73">
        <v>6360.3122672</v>
      </c>
      <c r="I34" s="18">
        <f>+H34/$H$44</f>
        <v>0.12991710303656609</v>
      </c>
      <c r="K34" s="20" t="s">
        <v>54</v>
      </c>
      <c r="L34" s="51">
        <v>0.40260000000000001</v>
      </c>
    </row>
    <row r="35" spans="2:14" x14ac:dyDescent="0.25">
      <c r="C35" s="22"/>
      <c r="D35" s="24" t="s">
        <v>26</v>
      </c>
      <c r="E35" s="24"/>
      <c r="F35" s="24"/>
      <c r="G35" s="24"/>
      <c r="H35" s="25">
        <v>6360.3122672</v>
      </c>
      <c r="I35" s="68">
        <f>SUM(I34)</f>
        <v>0.12991710303656609</v>
      </c>
      <c r="J35" s="27"/>
    </row>
    <row r="36" spans="2:14" s="1" customFormat="1" x14ac:dyDescent="0.25">
      <c r="C36" s="22"/>
      <c r="D36" s="4"/>
      <c r="E36" s="4"/>
      <c r="F36" s="4"/>
      <c r="G36" s="4"/>
      <c r="H36" s="73"/>
      <c r="I36" s="74"/>
      <c r="K36" s="20"/>
      <c r="L36" s="51"/>
    </row>
    <row r="37" spans="2:14" s="1" customFormat="1" x14ac:dyDescent="0.25">
      <c r="B37" s="20" t="str">
        <f>+$C$6&amp;D37</f>
        <v>IL&amp;FS  Infrastructure Debt Fund Series 1CTriparty Repo Margin</v>
      </c>
      <c r="C37" s="16"/>
      <c r="D37" s="19" t="s">
        <v>192</v>
      </c>
      <c r="G37" s="2"/>
      <c r="H37" s="73">
        <v>35.5</v>
      </c>
      <c r="I37" s="18">
        <f>+H37/$H$44</f>
        <v>7.2513061686961197E-4</v>
      </c>
      <c r="K37" s="48"/>
      <c r="L37" s="50"/>
    </row>
    <row r="38" spans="2:14" s="1" customFormat="1" x14ac:dyDescent="0.25">
      <c r="C38" s="22"/>
      <c r="D38" s="24" t="s">
        <v>26</v>
      </c>
      <c r="E38" s="24"/>
      <c r="F38" s="24"/>
      <c r="G38" s="78"/>
      <c r="H38" s="25">
        <v>35.5</v>
      </c>
      <c r="I38" s="67">
        <f>SUM(I37)</f>
        <v>7.2513061686961197E-4</v>
      </c>
      <c r="K38" s="20"/>
      <c r="L38" s="51"/>
    </row>
    <row r="39" spans="2:14" s="1" customFormat="1" x14ac:dyDescent="0.25">
      <c r="C39" s="22"/>
      <c r="D39" s="4"/>
      <c r="E39" s="4"/>
      <c r="F39" s="4"/>
      <c r="G39" s="4"/>
      <c r="H39" s="73"/>
      <c r="I39" s="74"/>
      <c r="K39" s="20"/>
      <c r="L39" s="51"/>
    </row>
    <row r="40" spans="2:14" s="1" customFormat="1" x14ac:dyDescent="0.25">
      <c r="C40" s="22"/>
      <c r="D40" s="19" t="s">
        <v>30</v>
      </c>
      <c r="E40" s="4"/>
      <c r="F40" s="4"/>
      <c r="G40" s="4"/>
      <c r="H40" s="73"/>
      <c r="I40" s="74"/>
      <c r="K40" s="20"/>
      <c r="L40" s="51"/>
    </row>
    <row r="41" spans="2:14" x14ac:dyDescent="0.25">
      <c r="C41" s="16">
        <v>1</v>
      </c>
      <c r="D41" s="4" t="s">
        <v>57</v>
      </c>
      <c r="E41" s="4"/>
      <c r="F41" s="4"/>
      <c r="G41" s="4"/>
      <c r="H41" s="17">
        <v>-59.669612600009714</v>
      </c>
      <c r="I41" s="18">
        <f>+H41/$H$44</f>
        <v>-1.2188243096624173E-3</v>
      </c>
      <c r="N41" s="173"/>
    </row>
    <row r="42" spans="2:14" s="1" customFormat="1" x14ac:dyDescent="0.25">
      <c r="B42" s="20" t="str">
        <f>+$C$6&amp;D42</f>
        <v>IL&amp;FS  Infrastructure Debt Fund Series 1CCash &amp; Cash Equivalents</v>
      </c>
      <c r="C42" s="16">
        <v>2</v>
      </c>
      <c r="D42" s="1" t="s">
        <v>32</v>
      </c>
      <c r="H42" s="73">
        <v>184.0316584</v>
      </c>
      <c r="I42" s="18">
        <f>+H42/$H$44</f>
        <v>3.7590701402571746E-3</v>
      </c>
      <c r="K42" s="48"/>
      <c r="L42" s="50"/>
    </row>
    <row r="43" spans="2:14" x14ac:dyDescent="0.25">
      <c r="C43" s="22"/>
      <c r="D43" s="24" t="s">
        <v>26</v>
      </c>
      <c r="E43" s="24"/>
      <c r="F43" s="24"/>
      <c r="G43" s="24"/>
      <c r="H43" s="25">
        <v>124.36204579999028</v>
      </c>
      <c r="I43" s="68">
        <f>SUM(I41:I42)</f>
        <v>2.540245830594757E-3</v>
      </c>
      <c r="J43" s="27"/>
    </row>
    <row r="44" spans="2:14" x14ac:dyDescent="0.25">
      <c r="C44" s="22"/>
      <c r="D44" s="38" t="s">
        <v>33</v>
      </c>
      <c r="E44" s="38"/>
      <c r="F44" s="38"/>
      <c r="G44" s="38"/>
      <c r="H44" s="79">
        <v>48956.697144099999</v>
      </c>
      <c r="I44" s="40">
        <f>+I31+I35+I38+I43</f>
        <v>0.99999999999999989</v>
      </c>
      <c r="J44" s="41"/>
      <c r="N44" s="76"/>
    </row>
    <row r="45" spans="2:14" s="48" customFormat="1" x14ac:dyDescent="0.25">
      <c r="C45" s="1"/>
      <c r="D45" s="41"/>
      <c r="E45" s="41"/>
      <c r="F45" s="41"/>
      <c r="G45" s="41"/>
      <c r="H45" s="80"/>
      <c r="I45" s="81"/>
      <c r="J45" s="41"/>
      <c r="L45" s="50"/>
      <c r="M45" s="1"/>
      <c r="N45" s="76"/>
    </row>
    <row r="46" spans="2:14" x14ac:dyDescent="0.25">
      <c r="C46" s="1"/>
      <c r="D46" s="44" t="s">
        <v>34</v>
      </c>
      <c r="E46" s="41"/>
      <c r="F46" s="41"/>
      <c r="G46" s="41"/>
      <c r="H46" s="42"/>
      <c r="I46" s="81"/>
      <c r="J46" s="41"/>
    </row>
    <row r="48" spans="2:14" hidden="1" x14ac:dyDescent="0.25">
      <c r="G48" s="20">
        <v>4496672066.5299997</v>
      </c>
      <c r="H48" s="69">
        <v>44966.720665299996</v>
      </c>
    </row>
    <row r="49" spans="8:8" hidden="1" x14ac:dyDescent="0.25">
      <c r="H49" s="69">
        <v>3989.976478800003</v>
      </c>
    </row>
  </sheetData>
  <sortState ref="D19:I30">
    <sortCondition descending="1" ref="H19:H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3" sqref="C3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25.5703125" style="1" bestFit="1" customWidth="1"/>
    <col min="15" max="16384" width="9.140625" style="1"/>
  </cols>
  <sheetData>
    <row r="5" spans="1:13" x14ac:dyDescent="0.25">
      <c r="C5" s="1" t="s">
        <v>202</v>
      </c>
    </row>
    <row r="7" spans="1:13" s="4" customFormat="1" ht="15.75" customHeight="1" x14ac:dyDescent="0.25">
      <c r="C7" s="178" t="s">
        <v>64</v>
      </c>
      <c r="D7" s="179"/>
      <c r="E7" s="179"/>
      <c r="F7" s="179"/>
      <c r="G7" s="179"/>
      <c r="H7" s="179"/>
      <c r="I7" s="180"/>
      <c r="J7" s="1"/>
      <c r="L7" s="84"/>
      <c r="M7" s="1"/>
    </row>
    <row r="8" spans="1:13" s="4" customFormat="1" ht="15.75" customHeight="1" x14ac:dyDescent="0.25">
      <c r="C8" s="181" t="str">
        <f>+'1C'!C7:I7</f>
        <v>Monthly  Portfolio statement as on August 31, 2019</v>
      </c>
      <c r="D8" s="182"/>
      <c r="E8" s="182"/>
      <c r="F8" s="182"/>
      <c r="G8" s="182"/>
      <c r="H8" s="182"/>
      <c r="I8" s="183"/>
      <c r="J8" s="1"/>
      <c r="L8" s="84"/>
      <c r="M8" s="1"/>
    </row>
    <row r="9" spans="1:13" x14ac:dyDescent="0.25">
      <c r="C9" s="184"/>
      <c r="D9" s="185"/>
      <c r="E9" s="185"/>
      <c r="F9" s="185"/>
      <c r="G9" s="185"/>
      <c r="H9" s="185"/>
      <c r="I9" s="186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7" t="s">
        <v>2</v>
      </c>
      <c r="D11" s="193" t="s">
        <v>3</v>
      </c>
      <c r="E11" s="193" t="s">
        <v>4</v>
      </c>
      <c r="F11" s="87" t="s">
        <v>5</v>
      </c>
      <c r="G11" s="193" t="s">
        <v>6</v>
      </c>
      <c r="H11" s="88" t="s">
        <v>7</v>
      </c>
      <c r="I11" s="194" t="s">
        <v>8</v>
      </c>
      <c r="J11" s="89"/>
      <c r="K11" s="15"/>
      <c r="L11" s="84"/>
      <c r="M11" s="89"/>
    </row>
    <row r="12" spans="1:13" s="4" customFormat="1" x14ac:dyDescent="0.25">
      <c r="C12" s="187"/>
      <c r="D12" s="193"/>
      <c r="E12" s="193"/>
      <c r="F12" s="87"/>
      <c r="G12" s="193"/>
      <c r="H12" s="88" t="s">
        <v>9</v>
      </c>
      <c r="I12" s="194"/>
      <c r="J12" s="89"/>
      <c r="K12" s="15"/>
      <c r="L12" s="84"/>
      <c r="M12" s="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2AIL&amp;FS Wind Energy Limited</v>
      </c>
      <c r="C15" s="16">
        <v>1</v>
      </c>
      <c r="D15" s="1" t="s">
        <v>196</v>
      </c>
      <c r="E15" s="75" t="s">
        <v>194</v>
      </c>
      <c r="F15" s="1" t="s">
        <v>60</v>
      </c>
      <c r="G15" s="82">
        <v>338</v>
      </c>
      <c r="H15" s="17">
        <v>4279.2775000000001</v>
      </c>
      <c r="I15" s="90">
        <f t="shared" ref="I15" si="0">+H15/$H$45</f>
        <v>0.25210463562973157</v>
      </c>
    </row>
    <row r="16" spans="1:13" x14ac:dyDescent="0.25">
      <c r="A16" s="1" t="str">
        <f t="shared" ref="A16:A21" si="1">+$C$7&amp;D16</f>
        <v>IL&amp;FS  Infrastructure Debt Fund Series 2A</v>
      </c>
      <c r="C16" s="16"/>
      <c r="H16" s="17"/>
      <c r="I16" s="90"/>
    </row>
    <row r="17" spans="1:17" x14ac:dyDescent="0.25">
      <c r="A17" s="1" t="str">
        <f t="shared" si="1"/>
        <v>IL&amp;FS  Infrastructure Debt Fund Series 2ADebt Instrument-Privately Placed-Unlisted</v>
      </c>
      <c r="C17" s="16"/>
      <c r="D17" s="19" t="s">
        <v>13</v>
      </c>
      <c r="H17" s="17"/>
      <c r="I17" s="18"/>
    </row>
    <row r="18" spans="1:17" x14ac:dyDescent="0.25">
      <c r="C18" s="16">
        <f>+C15+1</f>
        <v>2</v>
      </c>
      <c r="D18" s="1" t="s">
        <v>84</v>
      </c>
      <c r="E18" s="75" t="s">
        <v>178</v>
      </c>
      <c r="F18" s="1" t="s">
        <v>46</v>
      </c>
      <c r="G18" s="82">
        <v>334</v>
      </c>
      <c r="H18" s="17">
        <v>3584.1523166000002</v>
      </c>
      <c r="I18" s="90">
        <f t="shared" ref="I18:I31" si="2">+H18/$H$45</f>
        <v>0.21115279712939891</v>
      </c>
    </row>
    <row r="19" spans="1:17" x14ac:dyDescent="0.25">
      <c r="A19" s="1" t="str">
        <f t="shared" si="1"/>
        <v>IL&amp;FS  Infrastructure Debt Fund Series 2AGHV Hospitality (India) Private Limited</v>
      </c>
      <c r="C19" s="16">
        <f>+C18+1</f>
        <v>3</v>
      </c>
      <c r="D19" s="1" t="s">
        <v>197</v>
      </c>
      <c r="E19" s="75" t="s">
        <v>178</v>
      </c>
      <c r="F19" s="1" t="s">
        <v>23</v>
      </c>
      <c r="G19" s="82">
        <v>228</v>
      </c>
      <c r="H19" s="17">
        <v>2325.6005100000002</v>
      </c>
      <c r="I19" s="90">
        <f t="shared" si="2"/>
        <v>0.13700786387278413</v>
      </c>
    </row>
    <row r="20" spans="1:17" x14ac:dyDescent="0.25">
      <c r="A20" s="1" t="str">
        <f t="shared" si="1"/>
        <v>IL&amp;FS  Infrastructure Debt Fund Series 2AKanchanjunga Power Company Private Limited</v>
      </c>
      <c r="C20" s="16">
        <f t="shared" ref="C20:C31" si="3">+C19+1</f>
        <v>4</v>
      </c>
      <c r="D20" s="1" t="s">
        <v>61</v>
      </c>
      <c r="E20" s="75" t="s">
        <v>187</v>
      </c>
      <c r="F20" s="1" t="s">
        <v>78</v>
      </c>
      <c r="G20" s="82">
        <v>90</v>
      </c>
      <c r="H20" s="17">
        <v>900</v>
      </c>
      <c r="I20" s="90">
        <f t="shared" si="2"/>
        <v>5.3021607518268773E-2</v>
      </c>
    </row>
    <row r="21" spans="1:17" x14ac:dyDescent="0.25">
      <c r="A21" s="1" t="str">
        <f t="shared" si="1"/>
        <v>IL&amp;FS  Infrastructure Debt Fund Series 2AJanaadhar (India) Private Limited</v>
      </c>
      <c r="C21" s="16">
        <f t="shared" si="3"/>
        <v>5</v>
      </c>
      <c r="D21" s="1" t="s">
        <v>86</v>
      </c>
      <c r="E21" s="75" t="s">
        <v>184</v>
      </c>
      <c r="F21" s="1" t="s">
        <v>65</v>
      </c>
      <c r="G21" s="82">
        <v>60</v>
      </c>
      <c r="H21" s="17">
        <v>540</v>
      </c>
      <c r="I21" s="90">
        <f t="shared" si="2"/>
        <v>3.1812964510961265E-2</v>
      </c>
    </row>
    <row r="22" spans="1:17" x14ac:dyDescent="0.25">
      <c r="A22" s="1" t="str">
        <f>+$C$7&amp;D22</f>
        <v>IL&amp;FS  Infrastructure Debt Fund Series 2AJanaadhar (India) Private Limited</v>
      </c>
      <c r="C22" s="16">
        <f t="shared" si="3"/>
        <v>6</v>
      </c>
      <c r="D22" s="1" t="s">
        <v>86</v>
      </c>
      <c r="E22" s="75" t="s">
        <v>184</v>
      </c>
      <c r="F22" s="1" t="s">
        <v>66</v>
      </c>
      <c r="G22" s="82">
        <v>25</v>
      </c>
      <c r="H22" s="17">
        <v>225</v>
      </c>
      <c r="I22" s="90">
        <f t="shared" si="2"/>
        <v>1.3255401879567193E-2</v>
      </c>
    </row>
    <row r="23" spans="1:17" x14ac:dyDescent="0.25">
      <c r="A23" s="1" t="str">
        <f>+$C$7&amp;D23</f>
        <v>IL&amp;FS  Infrastructure Debt Fund Series 2AKaynes Technology India Private Limited</v>
      </c>
      <c r="C23" s="16">
        <f t="shared" si="3"/>
        <v>7</v>
      </c>
      <c r="D23" s="1" t="s">
        <v>67</v>
      </c>
      <c r="E23" s="75" t="s">
        <v>204</v>
      </c>
      <c r="F23" s="1" t="s">
        <v>68</v>
      </c>
      <c r="G23" s="82">
        <v>200</v>
      </c>
      <c r="H23" s="17">
        <v>186.25</v>
      </c>
      <c r="I23" s="90">
        <f t="shared" si="2"/>
        <v>1.097252711141951E-2</v>
      </c>
    </row>
    <row r="24" spans="1:17" x14ac:dyDescent="0.25">
      <c r="A24" s="1" t="str">
        <f>+$C$7&amp;D24</f>
        <v>IL&amp;FS  Infrastructure Debt Fund Series 2AAbhitech Developers Private Limited</v>
      </c>
      <c r="C24" s="16">
        <f t="shared" si="3"/>
        <v>8</v>
      </c>
      <c r="D24" s="1" t="s">
        <v>21</v>
      </c>
      <c r="E24" s="75" t="s">
        <v>178</v>
      </c>
      <c r="F24" s="75" t="s">
        <v>22</v>
      </c>
      <c r="G24" s="82">
        <v>16000</v>
      </c>
      <c r="H24" s="17">
        <v>160</v>
      </c>
      <c r="I24" s="90">
        <f t="shared" si="2"/>
        <v>9.4260635588033371E-3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6">
        <f t="shared" si="3"/>
        <v>9</v>
      </c>
      <c r="D25" s="153" t="s">
        <v>14</v>
      </c>
      <c r="E25" s="75" t="s">
        <v>182</v>
      </c>
      <c r="F25" t="s">
        <v>15</v>
      </c>
      <c r="G25" s="82">
        <v>18</v>
      </c>
      <c r="H25" s="17">
        <v>135</v>
      </c>
      <c r="I25" s="90">
        <f t="shared" si="2"/>
        <v>7.9532411277403164E-3</v>
      </c>
    </row>
    <row r="26" spans="1:17" x14ac:dyDescent="0.25">
      <c r="A26" s="1" t="str">
        <f>+$C$7&amp;D26</f>
        <v>IL&amp;FS  Infrastructure Debt Fund Series 2ABhilangana Hydro Power Limited</v>
      </c>
      <c r="C26" s="16">
        <f t="shared" si="3"/>
        <v>10</v>
      </c>
      <c r="D26" s="1" t="s">
        <v>16</v>
      </c>
      <c r="E26" s="75" t="s">
        <v>179</v>
      </c>
      <c r="F26" s="1" t="s">
        <v>17</v>
      </c>
      <c r="G26" s="82">
        <v>11</v>
      </c>
      <c r="H26" s="17">
        <v>110</v>
      </c>
      <c r="I26" s="90">
        <f t="shared" si="2"/>
        <v>6.4804186966772948E-3</v>
      </c>
    </row>
    <row r="27" spans="1:17" x14ac:dyDescent="0.25">
      <c r="C27" s="16">
        <f t="shared" si="3"/>
        <v>11</v>
      </c>
      <c r="D27" s="1" t="s">
        <v>16</v>
      </c>
      <c r="E27" s="75" t="s">
        <v>179</v>
      </c>
      <c r="F27" s="1" t="s">
        <v>20</v>
      </c>
      <c r="G27" s="82">
        <v>8</v>
      </c>
      <c r="H27" s="17">
        <v>80</v>
      </c>
      <c r="I27" s="90">
        <f t="shared" si="2"/>
        <v>4.7130317794016685E-3</v>
      </c>
    </row>
    <row r="28" spans="1:17" x14ac:dyDescent="0.25">
      <c r="C28" s="16">
        <f t="shared" si="3"/>
        <v>12</v>
      </c>
      <c r="D28" s="1" t="s">
        <v>16</v>
      </c>
      <c r="E28" s="75" t="s">
        <v>179</v>
      </c>
      <c r="F28" s="1" t="s">
        <v>18</v>
      </c>
      <c r="G28" s="82">
        <v>8</v>
      </c>
      <c r="H28" s="17">
        <v>80</v>
      </c>
      <c r="I28" s="90">
        <f t="shared" si="2"/>
        <v>4.7130317794016685E-3</v>
      </c>
    </row>
    <row r="29" spans="1:17" x14ac:dyDescent="0.25">
      <c r="C29" s="16">
        <f t="shared" si="3"/>
        <v>13</v>
      </c>
      <c r="D29" s="1" t="s">
        <v>51</v>
      </c>
      <c r="E29" s="75" t="s">
        <v>178</v>
      </c>
      <c r="F29" s="1" t="s">
        <v>89</v>
      </c>
      <c r="G29" s="82">
        <v>7</v>
      </c>
      <c r="H29" s="17">
        <v>70.802610000000001</v>
      </c>
      <c r="I29" s="90">
        <f t="shared" si="2"/>
        <v>4.1711868874322799E-3</v>
      </c>
    </row>
    <row r="30" spans="1:17" x14ac:dyDescent="0.25">
      <c r="C30" s="16">
        <f t="shared" si="3"/>
        <v>14</v>
      </c>
      <c r="D30" s="1" t="s">
        <v>84</v>
      </c>
      <c r="E30" s="75" t="s">
        <v>178</v>
      </c>
      <c r="F30" s="1" t="s">
        <v>42</v>
      </c>
      <c r="G30" s="82">
        <v>5</v>
      </c>
      <c r="H30" s="17">
        <v>53.576164500000004</v>
      </c>
      <c r="I30" s="90">
        <f t="shared" si="2"/>
        <v>3.1563270738368945E-3</v>
      </c>
    </row>
    <row r="31" spans="1:17" x14ac:dyDescent="0.25">
      <c r="C31" s="16">
        <f t="shared" si="3"/>
        <v>15</v>
      </c>
      <c r="D31" s="1" t="s">
        <v>198</v>
      </c>
      <c r="E31" s="75" t="s">
        <v>177</v>
      </c>
      <c r="F31" s="1" t="s">
        <v>76</v>
      </c>
      <c r="G31" s="82">
        <v>6</v>
      </c>
      <c r="H31" s="17">
        <v>49.328569800000004</v>
      </c>
      <c r="I31" s="90">
        <f t="shared" si="2"/>
        <v>2.9060889637479181E-3</v>
      </c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v>12778.987670900002</v>
      </c>
      <c r="I32" s="91">
        <f>SUM(I15:I31)</f>
        <v>0.75284718751917257</v>
      </c>
      <c r="J32" s="27"/>
      <c r="L32" s="84"/>
      <c r="M32" s="21"/>
      <c r="N32" s="28"/>
      <c r="O32" s="29"/>
      <c r="Q32" s="29"/>
    </row>
    <row r="33" spans="2:14" x14ac:dyDescent="0.25">
      <c r="C33" s="16"/>
      <c r="D33" s="27"/>
      <c r="E33" s="27"/>
      <c r="F33" s="27"/>
      <c r="G33" s="27"/>
      <c r="H33" s="30"/>
      <c r="I33" s="93"/>
      <c r="J33" s="27"/>
    </row>
    <row r="34" spans="2:14" x14ac:dyDescent="0.25">
      <c r="C34" s="16"/>
      <c r="D34" s="19" t="s">
        <v>27</v>
      </c>
      <c r="H34" s="17"/>
      <c r="I34" s="18"/>
    </row>
    <row r="35" spans="2:14" x14ac:dyDescent="0.25">
      <c r="B35" s="1" t="str">
        <f>+$C$7&amp;D35</f>
        <v>IL&amp;FS  Infrastructure Debt Fund Series 2ATriparty Repo</v>
      </c>
      <c r="C35" s="16"/>
      <c r="D35" s="4" t="s">
        <v>191</v>
      </c>
      <c r="E35" s="94"/>
      <c r="F35" s="94"/>
      <c r="G35" s="94"/>
      <c r="H35" s="17">
        <v>4027.0443616000002</v>
      </c>
      <c r="I35" s="90">
        <f>+H35/$H$45</f>
        <v>0.23724485066601383</v>
      </c>
      <c r="K35" s="52" t="s">
        <v>52</v>
      </c>
      <c r="L35" s="95" t="s">
        <v>53</v>
      </c>
    </row>
    <row r="36" spans="2:14" s="4" customFormat="1" x14ac:dyDescent="0.25">
      <c r="C36" s="22"/>
      <c r="D36" s="24" t="s">
        <v>26</v>
      </c>
      <c r="E36" s="24"/>
      <c r="F36" s="24"/>
      <c r="G36" s="24"/>
      <c r="H36" s="96">
        <v>4027.0443616000002</v>
      </c>
      <c r="I36" s="91">
        <f>SUM(I35)</f>
        <v>0.23724485066601383</v>
      </c>
      <c r="J36" s="27"/>
      <c r="L36" s="84"/>
      <c r="M36" s="1"/>
    </row>
    <row r="37" spans="2:14" x14ac:dyDescent="0.25">
      <c r="C37" s="16"/>
      <c r="H37" s="17"/>
      <c r="I37" s="18"/>
    </row>
    <row r="38" spans="2:14" x14ac:dyDescent="0.25">
      <c r="B38" s="1" t="str">
        <f>+$C$7&amp;D38</f>
        <v>IL&amp;FS  Infrastructure Debt Fund Series 2ATriparty Repo Margin</v>
      </c>
      <c r="C38" s="16"/>
      <c r="D38" s="19" t="s">
        <v>192</v>
      </c>
      <c r="H38" s="17">
        <v>154.5</v>
      </c>
      <c r="I38" s="90">
        <f>+H38/$H$45</f>
        <v>9.1020426239694727E-3</v>
      </c>
      <c r="M38" s="21"/>
    </row>
    <row r="39" spans="2:14" s="4" customFormat="1" x14ac:dyDescent="0.25">
      <c r="C39" s="22"/>
      <c r="D39" s="24" t="s">
        <v>26</v>
      </c>
      <c r="E39" s="24"/>
      <c r="F39" s="24"/>
      <c r="G39" s="24"/>
      <c r="H39" s="25">
        <v>154.5</v>
      </c>
      <c r="I39" s="67">
        <f>SUM(I38)</f>
        <v>9.1020426239694727E-3</v>
      </c>
      <c r="J39" s="27"/>
      <c r="L39" s="84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30</v>
      </c>
      <c r="H41" s="17"/>
      <c r="I41" s="18"/>
    </row>
    <row r="42" spans="2:14" x14ac:dyDescent="0.25">
      <c r="C42" s="16">
        <v>1</v>
      </c>
      <c r="D42" s="1" t="s">
        <v>57</v>
      </c>
      <c r="H42" s="17">
        <v>-20.384602700003597</v>
      </c>
      <c r="I42" s="90">
        <f>+H42/$H$45</f>
        <v>-1.2009160041949252E-3</v>
      </c>
    </row>
    <row r="43" spans="2:14" x14ac:dyDescent="0.25">
      <c r="B43" s="1" t="str">
        <f>+$C$7&amp;D43</f>
        <v>IL&amp;FS  Infrastructure Debt Fund Series 2ACash &amp; Cash Equivalents</v>
      </c>
      <c r="C43" s="16">
        <v>2</v>
      </c>
      <c r="D43" s="1" t="s">
        <v>32</v>
      </c>
      <c r="H43" s="17">
        <v>34.064445800000001</v>
      </c>
      <c r="I43" s="90">
        <f>+H43/$H$45</f>
        <v>2.0068351950388212E-3</v>
      </c>
    </row>
    <row r="44" spans="2:14" s="4" customFormat="1" x14ac:dyDescent="0.25">
      <c r="C44" s="22"/>
      <c r="D44" s="24" t="s">
        <v>26</v>
      </c>
      <c r="E44" s="24"/>
      <c r="F44" s="24"/>
      <c r="G44" s="24"/>
      <c r="H44" s="97">
        <v>13.679843099996404</v>
      </c>
      <c r="I44" s="68">
        <f>SUM(I42:I43)</f>
        <v>8.0591919084389602E-4</v>
      </c>
      <c r="J44" s="27"/>
      <c r="L44" s="84"/>
      <c r="M44" s="1"/>
    </row>
    <row r="45" spans="2:14" s="4" customFormat="1" x14ac:dyDescent="0.25">
      <c r="C45" s="22"/>
      <c r="D45" s="38" t="s">
        <v>33</v>
      </c>
      <c r="E45" s="38"/>
      <c r="F45" s="38"/>
      <c r="G45" s="38"/>
      <c r="H45" s="39">
        <v>16974.211875599998</v>
      </c>
      <c r="I45" s="98">
        <f>+I32+I36+I39+I44</f>
        <v>0.99999999999999989</v>
      </c>
      <c r="J45" s="41"/>
      <c r="L45" s="84"/>
      <c r="M45" s="1"/>
      <c r="N45" s="92"/>
    </row>
    <row r="46" spans="2:14" x14ac:dyDescent="0.25">
      <c r="C46" s="16"/>
      <c r="D46" s="41"/>
      <c r="E46" s="41"/>
      <c r="F46" s="41"/>
      <c r="G46" s="41"/>
      <c r="H46" s="42"/>
      <c r="I46" s="99"/>
      <c r="J46" s="41"/>
      <c r="N46" s="76"/>
    </row>
    <row r="47" spans="2:14" x14ac:dyDescent="0.25">
      <c r="C47" s="16"/>
      <c r="D47" s="170" t="s">
        <v>199</v>
      </c>
      <c r="E47" s="41"/>
      <c r="F47" s="41"/>
      <c r="G47" s="41"/>
      <c r="H47" s="42"/>
      <c r="I47" s="171">
        <v>506250000</v>
      </c>
      <c r="J47" s="41"/>
      <c r="N47" s="76"/>
    </row>
    <row r="48" spans="2:14" x14ac:dyDescent="0.25">
      <c r="C48" s="16"/>
      <c r="D48" s="44" t="s">
        <v>34</v>
      </c>
      <c r="H48" s="21"/>
      <c r="I48" s="45"/>
    </row>
    <row r="50" spans="7:8" hidden="1" x14ac:dyDescent="0.25">
      <c r="G50" s="100">
        <v>1576757819.9200001</v>
      </c>
      <c r="H50" s="21">
        <v>15767.578199200001</v>
      </c>
    </row>
    <row r="51" spans="7:8" hidden="1" x14ac:dyDescent="0.25">
      <c r="H51" s="21">
        <v>1206.6336763999971</v>
      </c>
    </row>
  </sheetData>
  <sortState ref="D18:I31">
    <sortCondition descending="1" ref="H18:H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view="pageBreakPreview" topLeftCell="C1" zoomScale="88" zoomScaleNormal="85" zoomScaleSheetLayoutView="88" workbookViewId="0">
      <selection activeCell="C3" sqref="C3"/>
    </sheetView>
  </sheetViews>
  <sheetFormatPr defaultRowHeight="15.75" x14ac:dyDescent="0.2"/>
  <cols>
    <col min="1" max="2" width="12" style="101" hidden="1" customWidth="1"/>
    <col min="3" max="3" width="7.5703125" style="101" customWidth="1"/>
    <col min="4" max="4" width="58.140625" style="101" customWidth="1"/>
    <col min="5" max="5" width="15.42578125" style="101" customWidth="1"/>
    <col min="6" max="6" width="17.28515625" style="101" customWidth="1"/>
    <col min="7" max="7" width="10.7109375" style="101" customWidth="1"/>
    <col min="8" max="8" width="16.85546875" style="101" customWidth="1"/>
    <col min="9" max="9" width="14.7109375" style="101" customWidth="1"/>
    <col min="10" max="10" width="14.5703125" style="101" customWidth="1"/>
    <col min="11" max="11" width="17.42578125" style="101" hidden="1" customWidth="1"/>
    <col min="12" max="12" width="9.140625" style="103" hidden="1" customWidth="1"/>
    <col min="13" max="15" width="15.140625" style="101" hidden="1" customWidth="1"/>
    <col min="16" max="17" width="0" style="101" hidden="1" customWidth="1"/>
    <col min="18" max="18" width="12.140625" style="101" bestFit="1" customWidth="1"/>
    <col min="19" max="19" width="24.42578125" style="101" bestFit="1" customWidth="1"/>
    <col min="20" max="21" width="9.28515625" style="101" bestFit="1" customWidth="1"/>
    <col min="22" max="16384" width="9.140625" style="101"/>
  </cols>
  <sheetData>
    <row r="1" spans="1:13" x14ac:dyDescent="0.2">
      <c r="G1" s="102"/>
    </row>
    <row r="2" spans="1:13" x14ac:dyDescent="0.2">
      <c r="G2" s="102"/>
    </row>
    <row r="3" spans="1:13" x14ac:dyDescent="0.2">
      <c r="G3" s="102"/>
    </row>
    <row r="4" spans="1:13" x14ac:dyDescent="0.2">
      <c r="G4" s="102"/>
    </row>
    <row r="5" spans="1:13" x14ac:dyDescent="0.25">
      <c r="C5" s="1" t="s">
        <v>202</v>
      </c>
      <c r="G5" s="102"/>
    </row>
    <row r="6" spans="1:13" s="104" customFormat="1" ht="15.75" customHeight="1" x14ac:dyDescent="0.2">
      <c r="C6" s="178" t="s">
        <v>69</v>
      </c>
      <c r="D6" s="179"/>
      <c r="E6" s="179"/>
      <c r="F6" s="179"/>
      <c r="G6" s="179"/>
      <c r="H6" s="179"/>
      <c r="I6" s="180"/>
      <c r="J6" s="101"/>
      <c r="L6" s="105"/>
      <c r="M6" s="101"/>
    </row>
    <row r="7" spans="1:13" s="104" customFormat="1" ht="15.75" customHeight="1" x14ac:dyDescent="0.2">
      <c r="C7" s="181" t="str">
        <f>+'2A'!C8:I8</f>
        <v>Monthly  Portfolio statement as on August 31, 2019</v>
      </c>
      <c r="D7" s="182"/>
      <c r="E7" s="182"/>
      <c r="F7" s="182"/>
      <c r="G7" s="182"/>
      <c r="H7" s="182"/>
      <c r="I7" s="183"/>
      <c r="J7" s="101"/>
      <c r="L7" s="105"/>
      <c r="M7" s="101"/>
    </row>
    <row r="8" spans="1:13" x14ac:dyDescent="0.2">
      <c r="C8" s="195"/>
      <c r="D8" s="196"/>
      <c r="E8" s="196"/>
      <c r="F8" s="196"/>
      <c r="G8" s="196"/>
      <c r="H8" s="196"/>
      <c r="I8" s="197"/>
      <c r="K8" s="52"/>
      <c r="L8" s="95"/>
    </row>
    <row r="9" spans="1:13" x14ac:dyDescent="0.2">
      <c r="C9" s="106"/>
      <c r="D9" s="107"/>
      <c r="E9" s="107"/>
      <c r="F9" s="107"/>
      <c r="G9" s="107"/>
      <c r="H9" s="107"/>
      <c r="I9" s="108"/>
      <c r="K9" s="52"/>
      <c r="L9" s="95"/>
    </row>
    <row r="10" spans="1:13" s="104" customFormat="1" ht="15.75" customHeight="1" x14ac:dyDescent="0.2">
      <c r="C10" s="187" t="s">
        <v>2</v>
      </c>
      <c r="D10" s="193" t="s">
        <v>3</v>
      </c>
      <c r="E10" s="193" t="s">
        <v>4</v>
      </c>
      <c r="F10" s="87" t="s">
        <v>5</v>
      </c>
      <c r="G10" s="193" t="s">
        <v>6</v>
      </c>
      <c r="H10" s="88" t="s">
        <v>7</v>
      </c>
      <c r="I10" s="194" t="s">
        <v>8</v>
      </c>
      <c r="J10" s="89"/>
      <c r="K10" s="109"/>
      <c r="L10" s="105"/>
      <c r="M10" s="89"/>
    </row>
    <row r="11" spans="1:13" x14ac:dyDescent="0.2">
      <c r="C11" s="187"/>
      <c r="D11" s="193"/>
      <c r="E11" s="193"/>
      <c r="F11" s="87"/>
      <c r="G11" s="193"/>
      <c r="H11" s="88" t="s">
        <v>9</v>
      </c>
      <c r="I11" s="194"/>
      <c r="K11" s="110"/>
    </row>
    <row r="12" spans="1:13" x14ac:dyDescent="0.2">
      <c r="C12" s="111"/>
      <c r="D12" s="112"/>
      <c r="E12" s="112"/>
      <c r="F12" s="112"/>
      <c r="G12" s="112"/>
      <c r="H12" s="113"/>
      <c r="I12" s="114"/>
      <c r="K12" s="110"/>
    </row>
    <row r="13" spans="1:13" x14ac:dyDescent="0.25">
      <c r="C13" s="115"/>
      <c r="D13" s="19" t="s">
        <v>10</v>
      </c>
      <c r="H13" s="116"/>
      <c r="I13" s="90"/>
    </row>
    <row r="14" spans="1:13" x14ac:dyDescent="0.25">
      <c r="A14" s="101" t="str">
        <f>+$C$6&amp;D14</f>
        <v>IL&amp;FS  Infrastructure Debt Fund Series 2BIL&amp;FS Wind Energy Limited</v>
      </c>
      <c r="B14" s="101" t="e">
        <f>+vl</f>
        <v>#NAME?</v>
      </c>
      <c r="C14" s="115">
        <v>1</v>
      </c>
      <c r="D14" s="101" t="s">
        <v>196</v>
      </c>
      <c r="E14" s="75" t="s">
        <v>194</v>
      </c>
      <c r="F14" s="1" t="s">
        <v>60</v>
      </c>
      <c r="G14" s="117">
        <v>206</v>
      </c>
      <c r="H14" s="117">
        <v>2608.0803700000001</v>
      </c>
      <c r="I14" s="90">
        <f>+H14/$H$45</f>
        <v>0.11028802647586695</v>
      </c>
    </row>
    <row r="15" spans="1:13" x14ac:dyDescent="0.25">
      <c r="A15" s="101" t="str">
        <f t="shared" ref="A15:A28" si="0">+$C$6&amp;D15</f>
        <v>IL&amp;FS  Infrastructure Debt Fund Series 2BIL&amp;FS Solar Power Limited</v>
      </c>
      <c r="C15" s="115">
        <f>+C14+1</f>
        <v>2</v>
      </c>
      <c r="D15" s="101" t="s">
        <v>195</v>
      </c>
      <c r="E15" s="75" t="s">
        <v>183</v>
      </c>
      <c r="F15" s="1" t="s">
        <v>37</v>
      </c>
      <c r="G15" s="117">
        <v>17</v>
      </c>
      <c r="H15" s="117">
        <v>205.89795000000001</v>
      </c>
      <c r="I15" s="90">
        <f t="shared" ref="I15" si="1">+H15/$H$45</f>
        <v>8.7068170222556179E-3</v>
      </c>
    </row>
    <row r="16" spans="1:13" x14ac:dyDescent="0.25">
      <c r="A16" s="101" t="str">
        <f t="shared" si="0"/>
        <v>IL&amp;FS  Infrastructure Debt Fund Series 2B</v>
      </c>
      <c r="C16" s="115"/>
      <c r="E16" s="1"/>
      <c r="F16" s="1"/>
      <c r="G16" s="117"/>
      <c r="H16" s="116"/>
      <c r="I16" s="90"/>
    </row>
    <row r="17" spans="1:22" x14ac:dyDescent="0.25">
      <c r="A17" s="101" t="str">
        <f t="shared" si="0"/>
        <v>IL&amp;FS  Infrastructure Debt Fund Series 2BDebt Instrument-Privately Placed-Unlisted</v>
      </c>
      <c r="C17" s="115"/>
      <c r="D17" s="19" t="s">
        <v>13</v>
      </c>
      <c r="E17" s="1"/>
      <c r="F17" s="1"/>
      <c r="G17" s="117"/>
      <c r="H17" s="116"/>
      <c r="I17" s="90"/>
    </row>
    <row r="18" spans="1:22" x14ac:dyDescent="0.25">
      <c r="C18" s="115">
        <f>+C15+1</f>
        <v>3</v>
      </c>
      <c r="D18" s="101" t="s">
        <v>21</v>
      </c>
      <c r="E18" s="75" t="s">
        <v>178</v>
      </c>
      <c r="F18" s="1" t="s">
        <v>22</v>
      </c>
      <c r="G18" s="117">
        <v>512000</v>
      </c>
      <c r="H18" s="117">
        <v>5120</v>
      </c>
      <c r="I18" s="90">
        <f t="shared" ref="I18:I31" si="2">+H18/$H$45</f>
        <v>0.21650969887727761</v>
      </c>
    </row>
    <row r="19" spans="1:22" x14ac:dyDescent="0.25">
      <c r="A19" s="101" t="str">
        <f t="shared" si="0"/>
        <v>IL&amp;FS  Infrastructure Debt Fund Series 2BTime Technoplast Limited</v>
      </c>
      <c r="C19" s="115">
        <f>+C18+1</f>
        <v>4</v>
      </c>
      <c r="D19" s="101" t="s">
        <v>24</v>
      </c>
      <c r="E19" s="75" t="s">
        <v>178</v>
      </c>
      <c r="F19" s="1" t="s">
        <v>203</v>
      </c>
      <c r="G19" s="117">
        <v>347806</v>
      </c>
      <c r="H19" s="117">
        <v>3478.06</v>
      </c>
      <c r="I19" s="90">
        <f t="shared" si="2"/>
        <v>0.14707689907755941</v>
      </c>
    </row>
    <row r="20" spans="1:22" x14ac:dyDescent="0.25">
      <c r="A20" s="101" t="str">
        <f t="shared" si="0"/>
        <v>IL&amp;FS  Infrastructure Debt Fund Series 2BGHV Hospitality (India) Private Limited</v>
      </c>
      <c r="C20" s="115">
        <f t="shared" ref="C20:C31" si="3">+C19+1</f>
        <v>5</v>
      </c>
      <c r="D20" s="101" t="s">
        <v>197</v>
      </c>
      <c r="E20" s="75" t="s">
        <v>178</v>
      </c>
      <c r="F20" s="1" t="s">
        <v>23</v>
      </c>
      <c r="G20" s="117">
        <v>146</v>
      </c>
      <c r="H20" s="117">
        <v>1489.2003199999999</v>
      </c>
      <c r="I20" s="90">
        <f t="shared" si="2"/>
        <v>6.2973889228739352E-2</v>
      </c>
    </row>
    <row r="21" spans="1:22" x14ac:dyDescent="0.25">
      <c r="A21" s="101" t="str">
        <f t="shared" si="0"/>
        <v>IL&amp;FS  Infrastructure Debt Fund Series 2BKaynes Technology India Private Limited</v>
      </c>
      <c r="C21" s="115">
        <f t="shared" si="3"/>
        <v>6</v>
      </c>
      <c r="D21" s="101" t="s">
        <v>67</v>
      </c>
      <c r="E21" s="75" t="s">
        <v>204</v>
      </c>
      <c r="F21" s="1" t="s">
        <v>68</v>
      </c>
      <c r="G21" s="117">
        <v>1300</v>
      </c>
      <c r="H21" s="117">
        <v>1210.62499</v>
      </c>
      <c r="I21" s="90">
        <f t="shared" si="2"/>
        <v>5.1193760163712354E-2</v>
      </c>
    </row>
    <row r="22" spans="1:22" x14ac:dyDescent="0.25">
      <c r="A22" s="101" t="str">
        <f t="shared" si="0"/>
        <v>IL&amp;FS  Infrastructure Debt Fund Series 2BAMRI Hospital Limited</v>
      </c>
      <c r="C22" s="115">
        <f t="shared" si="3"/>
        <v>7</v>
      </c>
      <c r="D22" s="101" t="s">
        <v>198</v>
      </c>
      <c r="E22" s="75" t="s">
        <v>177</v>
      </c>
      <c r="F22" s="1" t="s">
        <v>70</v>
      </c>
      <c r="G22" s="117">
        <v>84</v>
      </c>
      <c r="H22" s="117">
        <v>839.82740000000001</v>
      </c>
      <c r="I22" s="90">
        <f t="shared" si="2"/>
        <v>3.5513823727126366E-2</v>
      </c>
      <c r="R22" s="116"/>
    </row>
    <row r="23" spans="1:22" x14ac:dyDescent="0.25">
      <c r="A23" s="101" t="str">
        <f t="shared" si="0"/>
        <v>IL&amp;FS  Infrastructure Debt Fund Series 2BBabcock Borsing Limited</v>
      </c>
      <c r="C23" s="115">
        <f t="shared" si="3"/>
        <v>8</v>
      </c>
      <c r="D23" s="101" t="s">
        <v>84</v>
      </c>
      <c r="E23" s="75" t="s">
        <v>178</v>
      </c>
      <c r="F23" s="1" t="s">
        <v>46</v>
      </c>
      <c r="G23" s="117">
        <v>68</v>
      </c>
      <c r="H23" s="117">
        <v>729.70766319999996</v>
      </c>
      <c r="I23" s="90">
        <f t="shared" si="2"/>
        <v>3.0857184849194121E-2</v>
      </c>
      <c r="R23" s="116"/>
    </row>
    <row r="24" spans="1:22" x14ac:dyDescent="0.25">
      <c r="A24" s="101" t="str">
        <f t="shared" si="0"/>
        <v>IL&amp;FS  Infrastructure Debt Fund Series 2BClean Max Enviro Energy Solutions Private Limited</v>
      </c>
      <c r="C24" s="115">
        <f t="shared" si="3"/>
        <v>9</v>
      </c>
      <c r="D24" s="153" t="s">
        <v>14</v>
      </c>
      <c r="E24" s="75" t="s">
        <v>182</v>
      </c>
      <c r="F24" t="s">
        <v>15</v>
      </c>
      <c r="G24" s="117">
        <v>97</v>
      </c>
      <c r="H24" s="117">
        <v>727.5</v>
      </c>
      <c r="I24" s="90">
        <f t="shared" si="2"/>
        <v>3.0763829283831926E-2</v>
      </c>
      <c r="R24" s="116"/>
    </row>
    <row r="25" spans="1:22" x14ac:dyDescent="0.25">
      <c r="A25" s="101" t="str">
        <f t="shared" si="0"/>
        <v>IL&amp;FS  Infrastructure Debt Fund Series 2BBabcock Borsing Limited</v>
      </c>
      <c r="C25" s="115">
        <f t="shared" si="3"/>
        <v>10</v>
      </c>
      <c r="D25" s="101" t="s">
        <v>84</v>
      </c>
      <c r="E25" s="75" t="s">
        <v>178</v>
      </c>
      <c r="F25" s="1" t="s">
        <v>42</v>
      </c>
      <c r="G25" s="117">
        <v>60</v>
      </c>
      <c r="H25" s="117">
        <v>642.91398400000003</v>
      </c>
      <c r="I25" s="90">
        <f t="shared" si="2"/>
        <v>2.7186936148404471E-2</v>
      </c>
      <c r="R25" s="116"/>
    </row>
    <row r="26" spans="1:22" x14ac:dyDescent="0.25">
      <c r="A26" s="101" t="str">
        <f t="shared" si="0"/>
        <v>IL&amp;FS  Infrastructure Debt Fund Series 2BJanaadhar (India) Private Limited</v>
      </c>
      <c r="C26" s="115">
        <f t="shared" si="3"/>
        <v>11</v>
      </c>
      <c r="D26" s="101" t="s">
        <v>86</v>
      </c>
      <c r="E26" s="75" t="s">
        <v>184</v>
      </c>
      <c r="F26" s="1" t="s">
        <v>65</v>
      </c>
      <c r="G26" s="117">
        <v>60</v>
      </c>
      <c r="H26" s="117">
        <v>540</v>
      </c>
      <c r="I26" s="90">
        <f t="shared" si="2"/>
        <v>2.2835007303462874E-2</v>
      </c>
      <c r="R26" s="116"/>
    </row>
    <row r="27" spans="1:22" x14ac:dyDescent="0.25">
      <c r="C27" s="115">
        <f t="shared" si="3"/>
        <v>12</v>
      </c>
      <c r="D27" s="101" t="s">
        <v>16</v>
      </c>
      <c r="E27" s="75" t="s">
        <v>179</v>
      </c>
      <c r="F27" s="1" t="s">
        <v>17</v>
      </c>
      <c r="G27" s="117">
        <v>40</v>
      </c>
      <c r="H27" s="117">
        <v>399.99993999999998</v>
      </c>
      <c r="I27" s="90">
        <f t="shared" si="2"/>
        <v>1.6914817687564278E-2</v>
      </c>
      <c r="R27" s="116"/>
    </row>
    <row r="28" spans="1:22" x14ac:dyDescent="0.25">
      <c r="A28" s="101" t="str">
        <f t="shared" si="0"/>
        <v>IL&amp;FS  Infrastructure Debt Fund Series 2BWilliamson Magor &amp; Co. Limited</v>
      </c>
      <c r="C28" s="115">
        <f t="shared" si="3"/>
        <v>13</v>
      </c>
      <c r="D28" s="101" t="s">
        <v>51</v>
      </c>
      <c r="E28" s="75" t="s">
        <v>178</v>
      </c>
      <c r="F28" s="1" t="s">
        <v>89</v>
      </c>
      <c r="G28" s="117">
        <v>20</v>
      </c>
      <c r="H28" s="117">
        <v>202.29315</v>
      </c>
      <c r="I28" s="90">
        <f t="shared" si="2"/>
        <v>8.5543806623898343E-3</v>
      </c>
      <c r="R28" s="116"/>
    </row>
    <row r="29" spans="1:22" x14ac:dyDescent="0.25">
      <c r="C29" s="115">
        <f t="shared" si="3"/>
        <v>14</v>
      </c>
      <c r="D29" s="101" t="s">
        <v>61</v>
      </c>
      <c r="E29" s="75" t="s">
        <v>187</v>
      </c>
      <c r="F29" s="1" t="s">
        <v>71</v>
      </c>
      <c r="G29" s="117">
        <v>20</v>
      </c>
      <c r="H29" s="117">
        <v>200</v>
      </c>
      <c r="I29" s="90">
        <f t="shared" si="2"/>
        <v>8.4574101123936572E-3</v>
      </c>
      <c r="R29" s="116"/>
    </row>
    <row r="30" spans="1:22" x14ac:dyDescent="0.25">
      <c r="C30" s="115">
        <f t="shared" si="3"/>
        <v>15</v>
      </c>
      <c r="D30" s="101" t="s">
        <v>16</v>
      </c>
      <c r="E30" s="75" t="s">
        <v>179</v>
      </c>
      <c r="F30" s="1" t="s">
        <v>18</v>
      </c>
      <c r="G30" s="117">
        <v>16</v>
      </c>
      <c r="H30" s="117">
        <v>160</v>
      </c>
      <c r="I30" s="90">
        <f t="shared" si="2"/>
        <v>6.7659280899149254E-3</v>
      </c>
      <c r="R30" s="116"/>
    </row>
    <row r="31" spans="1:22" x14ac:dyDescent="0.25">
      <c r="C31" s="115">
        <f t="shared" si="3"/>
        <v>16</v>
      </c>
      <c r="D31" s="101" t="s">
        <v>16</v>
      </c>
      <c r="E31" s="75" t="s">
        <v>179</v>
      </c>
      <c r="F31" s="1" t="s">
        <v>19</v>
      </c>
      <c r="G31" s="117">
        <v>10</v>
      </c>
      <c r="H31" s="117">
        <v>100</v>
      </c>
      <c r="I31" s="90">
        <f t="shared" si="2"/>
        <v>4.2287050561968286E-3</v>
      </c>
      <c r="R31" s="116"/>
    </row>
    <row r="32" spans="1:22" x14ac:dyDescent="0.25">
      <c r="C32" s="115"/>
      <c r="D32" s="24" t="s">
        <v>26</v>
      </c>
      <c r="E32" s="24"/>
      <c r="F32" s="24"/>
      <c r="G32" s="24"/>
      <c r="H32" s="25">
        <v>18654.105767200002</v>
      </c>
      <c r="I32" s="91">
        <f>SUM(I14:I31)</f>
        <v>0.78882711376589065</v>
      </c>
      <c r="J32" s="118"/>
      <c r="R32" s="134"/>
      <c r="S32" s="134"/>
      <c r="T32" s="117"/>
      <c r="U32" s="117"/>
      <c r="V32" s="117"/>
    </row>
    <row r="33" spans="2:19" x14ac:dyDescent="0.2">
      <c r="C33" s="115"/>
      <c r="D33" s="118"/>
      <c r="E33" s="118"/>
      <c r="F33" s="118"/>
      <c r="G33" s="118"/>
      <c r="H33" s="120"/>
      <c r="I33" s="121"/>
      <c r="J33" s="118"/>
    </row>
    <row r="34" spans="2:19" x14ac:dyDescent="0.25">
      <c r="C34" s="115"/>
      <c r="D34" s="19" t="s">
        <v>27</v>
      </c>
      <c r="H34" s="116"/>
      <c r="I34" s="90"/>
      <c r="K34" s="52" t="s">
        <v>52</v>
      </c>
      <c r="L34" s="95" t="s">
        <v>53</v>
      </c>
    </row>
    <row r="35" spans="2:19" x14ac:dyDescent="0.25">
      <c r="B35" s="101" t="str">
        <f>+$C$6&amp;D35</f>
        <v>IL&amp;FS  Infrastructure Debt Fund Series 2BTriparty Repo</v>
      </c>
      <c r="C35" s="115"/>
      <c r="D35" s="4" t="s">
        <v>191</v>
      </c>
      <c r="H35" s="116">
        <v>4705.2306882000003</v>
      </c>
      <c r="I35" s="90">
        <f>+H35/$H$45</f>
        <v>0.19897032801763825</v>
      </c>
      <c r="K35" s="101" t="s">
        <v>54</v>
      </c>
      <c r="L35" s="103">
        <v>0.22270000000000001</v>
      </c>
    </row>
    <row r="36" spans="2:19" s="104" customFormat="1" x14ac:dyDescent="0.2">
      <c r="C36" s="122"/>
      <c r="D36" s="123" t="s">
        <v>26</v>
      </c>
      <c r="E36" s="124"/>
      <c r="F36" s="124"/>
      <c r="G36" s="124"/>
      <c r="H36" s="124">
        <v>4705.2306882000003</v>
      </c>
      <c r="I36" s="125">
        <f>SUM(I35)</f>
        <v>0.19897032801763825</v>
      </c>
      <c r="J36" s="118"/>
      <c r="K36" s="104" t="s">
        <v>56</v>
      </c>
      <c r="L36" s="105">
        <v>1.61E-2</v>
      </c>
      <c r="M36" s="101"/>
    </row>
    <row r="37" spans="2:19" x14ac:dyDescent="0.2">
      <c r="C37" s="115"/>
      <c r="H37" s="116"/>
      <c r="I37" s="90"/>
    </row>
    <row r="38" spans="2:19" x14ac:dyDescent="0.2">
      <c r="B38" s="101" t="str">
        <f>+$C$6&amp;D38</f>
        <v>IL&amp;FS  Infrastructure Debt Fund Series 2BTriparty Repo Margin</v>
      </c>
      <c r="C38" s="115"/>
      <c r="D38" s="101" t="s">
        <v>192</v>
      </c>
      <c r="G38" s="102"/>
      <c r="H38" s="116">
        <v>168.1</v>
      </c>
      <c r="I38" s="90">
        <f>+H38/$H$45</f>
        <v>7.1084531994668682E-3</v>
      </c>
      <c r="S38" s="175"/>
    </row>
    <row r="39" spans="2:19" x14ac:dyDescent="0.2">
      <c r="C39" s="115"/>
      <c r="D39" s="123" t="s">
        <v>26</v>
      </c>
      <c r="E39" s="124"/>
      <c r="F39" s="124"/>
      <c r="G39" s="124"/>
      <c r="H39" s="124">
        <v>168.1</v>
      </c>
      <c r="I39" s="126">
        <f>SUM(I38)</f>
        <v>7.1084531994668682E-3</v>
      </c>
    </row>
    <row r="40" spans="2:19" x14ac:dyDescent="0.2">
      <c r="C40" s="115"/>
      <c r="H40" s="116"/>
      <c r="I40" s="90"/>
    </row>
    <row r="41" spans="2:19" x14ac:dyDescent="0.25">
      <c r="C41" s="115"/>
      <c r="D41" s="19" t="s">
        <v>30</v>
      </c>
      <c r="H41" s="116"/>
      <c r="I41" s="90"/>
    </row>
    <row r="42" spans="2:19" x14ac:dyDescent="0.2">
      <c r="B42" s="101" t="str">
        <f>+$C$6&amp;D42</f>
        <v>IL&amp;FS  Infrastructure Debt Fund Series 2BCash &amp; Cash Equivalents</v>
      </c>
      <c r="C42" s="115">
        <v>1</v>
      </c>
      <c r="D42" s="101" t="s">
        <v>32</v>
      </c>
      <c r="H42" s="116">
        <v>148.93608990000001</v>
      </c>
      <c r="I42" s="90">
        <f>+H42/$H$45</f>
        <v>6.2980679641031542E-3</v>
      </c>
    </row>
    <row r="43" spans="2:19" x14ac:dyDescent="0.2">
      <c r="C43" s="115">
        <v>2</v>
      </c>
      <c r="D43" s="101" t="s">
        <v>57</v>
      </c>
      <c r="H43" s="116">
        <v>-28.471197000002576</v>
      </c>
      <c r="I43" s="90">
        <f>+H43/$H$45</f>
        <v>-1.2039629470988688E-3</v>
      </c>
    </row>
    <row r="44" spans="2:19" s="104" customFormat="1" x14ac:dyDescent="0.2">
      <c r="C44" s="122"/>
      <c r="D44" s="123" t="s">
        <v>26</v>
      </c>
      <c r="E44" s="123"/>
      <c r="F44" s="123"/>
      <c r="G44" s="123"/>
      <c r="H44" s="127">
        <v>120.46489289999744</v>
      </c>
      <c r="I44" s="125">
        <f>SUM(I42:I43)</f>
        <v>5.0941050170042849E-3</v>
      </c>
      <c r="J44" s="118"/>
      <c r="L44" s="105"/>
      <c r="M44" s="101"/>
    </row>
    <row r="45" spans="2:19" s="104" customFormat="1" x14ac:dyDescent="0.2">
      <c r="C45" s="122"/>
      <c r="D45" s="128" t="s">
        <v>33</v>
      </c>
      <c r="E45" s="128"/>
      <c r="F45" s="128"/>
      <c r="G45" s="128"/>
      <c r="H45" s="129">
        <v>23647.901348299998</v>
      </c>
      <c r="I45" s="130">
        <f>+I32+I36+I39+I44</f>
        <v>1</v>
      </c>
      <c r="J45" s="131"/>
      <c r="L45" s="105"/>
      <c r="M45" s="101"/>
      <c r="S45" s="119"/>
    </row>
    <row r="46" spans="2:19" x14ac:dyDescent="0.2">
      <c r="C46" s="115"/>
      <c r="D46" s="131"/>
      <c r="E46" s="131"/>
      <c r="F46" s="131"/>
      <c r="G46" s="131"/>
      <c r="H46" s="132"/>
      <c r="I46" s="133"/>
      <c r="J46" s="131"/>
      <c r="S46" s="119"/>
    </row>
    <row r="47" spans="2:19" x14ac:dyDescent="0.25">
      <c r="C47" s="115"/>
      <c r="D47" s="170" t="s">
        <v>200</v>
      </c>
      <c r="E47" s="131"/>
      <c r="F47" s="131"/>
      <c r="G47" s="131"/>
      <c r="H47" s="132"/>
      <c r="I47" s="171">
        <v>675000000</v>
      </c>
      <c r="J47" s="131"/>
      <c r="S47" s="119"/>
    </row>
    <row r="48" spans="2:19" x14ac:dyDescent="0.25">
      <c r="C48" s="115"/>
      <c r="D48" s="44" t="s">
        <v>34</v>
      </c>
      <c r="H48" s="134"/>
      <c r="I48" s="135"/>
    </row>
    <row r="50" spans="7:8" hidden="1" x14ac:dyDescent="0.2">
      <c r="G50" s="101">
        <v>2156312166.1700001</v>
      </c>
      <c r="H50" s="134">
        <v>21563.121661699999</v>
      </c>
    </row>
    <row r="51" spans="7:8" hidden="1" x14ac:dyDescent="0.2">
      <c r="H51" s="134">
        <v>2084.779686599999</v>
      </c>
    </row>
  </sheetData>
  <sortState ref="D18:I31">
    <sortCondition descending="1" ref="H18:H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topLeftCell="C1" zoomScale="87" zoomScaleNormal="85" zoomScaleSheetLayoutView="87" workbookViewId="0">
      <selection activeCell="C3" sqref="C3"/>
    </sheetView>
  </sheetViews>
  <sheetFormatPr defaultRowHeight="15.75" x14ac:dyDescent="0.2"/>
  <cols>
    <col min="1" max="2" width="8.140625" style="104" hidden="1" customWidth="1"/>
    <col min="3" max="3" width="7.5703125" style="104" customWidth="1"/>
    <col min="4" max="4" width="58.7109375" style="104" customWidth="1"/>
    <col min="5" max="5" width="15.5703125" style="104" customWidth="1"/>
    <col min="6" max="6" width="18.42578125" style="104" customWidth="1"/>
    <col min="7" max="7" width="10.85546875" style="104" customWidth="1"/>
    <col min="8" max="8" width="16.85546875" style="104" customWidth="1"/>
    <col min="9" max="9" width="14.7109375" style="104" customWidth="1"/>
    <col min="10" max="10" width="14.5703125" style="101" customWidth="1"/>
    <col min="11" max="11" width="21" style="104" hidden="1" customWidth="1"/>
    <col min="12" max="12" width="9.140625" style="105" hidden="1" customWidth="1"/>
    <col min="13" max="13" width="15.140625" style="101" customWidth="1"/>
    <col min="14" max="14" width="25.5703125" style="104" bestFit="1" customWidth="1"/>
    <col min="15" max="15" width="9.140625" style="104"/>
    <col min="16" max="17" width="9.28515625" style="104" bestFit="1" customWidth="1"/>
    <col min="18" max="16384" width="9.140625" style="104"/>
  </cols>
  <sheetData>
    <row r="1" spans="1:13" x14ac:dyDescent="0.2">
      <c r="G1" s="136"/>
    </row>
    <row r="2" spans="1:13" x14ac:dyDescent="0.2">
      <c r="G2" s="136"/>
    </row>
    <row r="3" spans="1:13" x14ac:dyDescent="0.2">
      <c r="G3" s="136"/>
    </row>
    <row r="4" spans="1:13" x14ac:dyDescent="0.2">
      <c r="G4" s="136"/>
    </row>
    <row r="5" spans="1:13" x14ac:dyDescent="0.25">
      <c r="C5" s="1" t="s">
        <v>202</v>
      </c>
      <c r="G5" s="136"/>
    </row>
    <row r="6" spans="1:13" ht="15.75" customHeight="1" x14ac:dyDescent="0.2">
      <c r="C6" s="178" t="s">
        <v>72</v>
      </c>
      <c r="D6" s="179"/>
      <c r="E6" s="179"/>
      <c r="F6" s="179"/>
      <c r="G6" s="179"/>
      <c r="H6" s="179"/>
      <c r="I6" s="180"/>
    </row>
    <row r="7" spans="1:13" ht="15.75" customHeight="1" x14ac:dyDescent="0.2">
      <c r="C7" s="181" t="str">
        <f>+'2B'!C7:I7</f>
        <v>Monthly  Portfolio statement as on August 31, 2019</v>
      </c>
      <c r="D7" s="182"/>
      <c r="E7" s="182"/>
      <c r="F7" s="182"/>
      <c r="G7" s="182"/>
      <c r="H7" s="182"/>
      <c r="I7" s="183"/>
    </row>
    <row r="8" spans="1:13" x14ac:dyDescent="0.2">
      <c r="C8" s="195"/>
      <c r="D8" s="196"/>
      <c r="E8" s="196"/>
      <c r="F8" s="196"/>
      <c r="G8" s="196"/>
      <c r="H8" s="196"/>
      <c r="I8" s="197"/>
      <c r="K8" s="71"/>
      <c r="L8" s="137"/>
    </row>
    <row r="9" spans="1:13" x14ac:dyDescent="0.2">
      <c r="C9" s="106"/>
      <c r="D9" s="107"/>
      <c r="E9" s="107"/>
      <c r="F9" s="107"/>
      <c r="G9" s="107"/>
      <c r="H9" s="107"/>
      <c r="I9" s="108"/>
      <c r="K9" s="71"/>
      <c r="L9" s="137"/>
    </row>
    <row r="10" spans="1:13" ht="15.75" customHeight="1" x14ac:dyDescent="0.2">
      <c r="C10" s="187" t="s">
        <v>2</v>
      </c>
      <c r="D10" s="193" t="s">
        <v>3</v>
      </c>
      <c r="E10" s="193" t="s">
        <v>4</v>
      </c>
      <c r="F10" s="87" t="s">
        <v>5</v>
      </c>
      <c r="G10" s="193" t="s">
        <v>6</v>
      </c>
      <c r="H10" s="88" t="s">
        <v>7</v>
      </c>
      <c r="I10" s="194" t="s">
        <v>8</v>
      </c>
      <c r="J10" s="89"/>
      <c r="K10" s="109"/>
      <c r="M10" s="89"/>
    </row>
    <row r="11" spans="1:13" x14ac:dyDescent="0.2">
      <c r="C11" s="187"/>
      <c r="D11" s="193"/>
      <c r="E11" s="193"/>
      <c r="F11" s="87"/>
      <c r="G11" s="193"/>
      <c r="H11" s="88" t="s">
        <v>9</v>
      </c>
      <c r="I11" s="194"/>
      <c r="K11" s="109"/>
    </row>
    <row r="12" spans="1:13" s="101" customFormat="1" x14ac:dyDescent="0.2">
      <c r="C12" s="111"/>
      <c r="D12" s="112"/>
      <c r="E12" s="112"/>
      <c r="F12" s="112"/>
      <c r="G12" s="112"/>
      <c r="H12" s="113"/>
      <c r="I12" s="114"/>
      <c r="K12" s="110"/>
      <c r="L12" s="103"/>
    </row>
    <row r="13" spans="1:13" s="101" customFormat="1" x14ac:dyDescent="0.25">
      <c r="C13" s="122"/>
      <c r="D13" s="19" t="s">
        <v>10</v>
      </c>
      <c r="E13" s="104"/>
      <c r="F13" s="104"/>
      <c r="G13" s="104"/>
      <c r="H13" s="138"/>
      <c r="I13" s="139"/>
      <c r="K13" s="104"/>
      <c r="L13" s="105"/>
    </row>
    <row r="14" spans="1:13" s="101" customFormat="1" x14ac:dyDescent="0.25">
      <c r="A14" s="101" t="str">
        <f>+$C$6&amp;D14</f>
        <v>IL&amp;FS  Infrastructure Debt Fund Series 2CIL&amp;FS Solar Power Limited</v>
      </c>
      <c r="C14" s="115">
        <v>1</v>
      </c>
      <c r="D14" s="101" t="s">
        <v>195</v>
      </c>
      <c r="E14" s="1" t="s">
        <v>183</v>
      </c>
      <c r="F14" s="101" t="s">
        <v>37</v>
      </c>
      <c r="G14" s="117">
        <v>472</v>
      </c>
      <c r="H14" s="116">
        <v>5701.2308999999996</v>
      </c>
      <c r="I14" s="90">
        <f t="shared" ref="I14:I15" si="0">+H14/$H$40</f>
        <v>0.30322572563396033</v>
      </c>
      <c r="L14" s="103"/>
    </row>
    <row r="15" spans="1:13" s="101" customFormat="1" x14ac:dyDescent="0.25">
      <c r="A15" s="101" t="str">
        <f t="shared" ref="A15:A21" si="1">+$C$6&amp;D15</f>
        <v>IL&amp;FS  Infrastructure Debt Fund Series 2CIL&amp;FS Wind Energy Limited</v>
      </c>
      <c r="C15" s="115">
        <f>+C14+1</f>
        <v>2</v>
      </c>
      <c r="D15" s="101" t="s">
        <v>196</v>
      </c>
      <c r="E15" s="1" t="s">
        <v>194</v>
      </c>
      <c r="F15" s="101" t="s">
        <v>60</v>
      </c>
      <c r="G15" s="117">
        <v>5</v>
      </c>
      <c r="H15" s="116">
        <v>63.30292</v>
      </c>
      <c r="I15" s="90">
        <f t="shared" si="0"/>
        <v>3.3668297580700586E-3</v>
      </c>
      <c r="L15" s="103"/>
      <c r="M15" s="116"/>
    </row>
    <row r="16" spans="1:13" s="101" customFormat="1" x14ac:dyDescent="0.2">
      <c r="A16" s="101" t="str">
        <f t="shared" si="1"/>
        <v>IL&amp;FS  Infrastructure Debt Fund Series 2C</v>
      </c>
      <c r="C16" s="115"/>
      <c r="G16" s="117"/>
      <c r="H16" s="116"/>
      <c r="I16" s="90"/>
      <c r="L16" s="103"/>
    </row>
    <row r="17" spans="1:18" s="101" customFormat="1" x14ac:dyDescent="0.25">
      <c r="A17" s="101" t="str">
        <f t="shared" si="1"/>
        <v>IL&amp;FS  Infrastructure Debt Fund Series 2CDebt Instrument-Privately Placed-Unlisted</v>
      </c>
      <c r="C17" s="115"/>
      <c r="D17" s="19" t="s">
        <v>13</v>
      </c>
      <c r="G17" s="117"/>
      <c r="H17" s="116"/>
      <c r="I17" s="90"/>
      <c r="L17" s="103"/>
    </row>
    <row r="18" spans="1:18" s="101" customFormat="1" x14ac:dyDescent="0.25">
      <c r="C18" s="115">
        <f>+C15+1</f>
        <v>3</v>
      </c>
      <c r="D18" s="101" t="s">
        <v>21</v>
      </c>
      <c r="E18" s="1" t="s">
        <v>178</v>
      </c>
      <c r="F18" s="101" t="s">
        <v>22</v>
      </c>
      <c r="G18" s="117">
        <v>395000</v>
      </c>
      <c r="H18" s="116">
        <v>3950</v>
      </c>
      <c r="I18" s="90">
        <f t="shared" ref="I18:I26" si="2">+H18/$H$40</f>
        <v>0.21008474086782619</v>
      </c>
      <c r="L18" s="103"/>
    </row>
    <row r="19" spans="1:18" s="101" customFormat="1" x14ac:dyDescent="0.25">
      <c r="A19" s="101" t="str">
        <f t="shared" si="1"/>
        <v>IL&amp;FS  Infrastructure Debt Fund Series 2CAMRI Hospital Limited</v>
      </c>
      <c r="C19" s="115">
        <f>+C18+1</f>
        <v>4</v>
      </c>
      <c r="D19" s="101" t="s">
        <v>198</v>
      </c>
      <c r="E19" s="1" t="s">
        <v>177</v>
      </c>
      <c r="F19" s="101" t="s">
        <v>73</v>
      </c>
      <c r="G19" s="117">
        <v>365</v>
      </c>
      <c r="H19" s="116">
        <v>3649.2500100000002</v>
      </c>
      <c r="I19" s="90">
        <f t="shared" si="2"/>
        <v>0.19408904878804106</v>
      </c>
      <c r="L19" s="103"/>
    </row>
    <row r="20" spans="1:18" s="101" customFormat="1" x14ac:dyDescent="0.25">
      <c r="A20" s="101" t="str">
        <f t="shared" si="1"/>
        <v>IL&amp;FS  Infrastructure Debt Fund Series 2CKanchanjunga Power Company Private Limited</v>
      </c>
      <c r="C20" s="115">
        <f t="shared" ref="C20:C26" si="3">+C19+1</f>
        <v>5</v>
      </c>
      <c r="D20" s="101" t="s">
        <v>61</v>
      </c>
      <c r="E20" s="1" t="s">
        <v>187</v>
      </c>
      <c r="F20" s="1" t="s">
        <v>74</v>
      </c>
      <c r="G20" s="117">
        <v>280</v>
      </c>
      <c r="H20" s="116">
        <v>2800</v>
      </c>
      <c r="I20" s="90">
        <f t="shared" si="2"/>
        <v>0.14892082896959832</v>
      </c>
      <c r="L20" s="103"/>
    </row>
    <row r="21" spans="1:18" s="101" customFormat="1" x14ac:dyDescent="0.25">
      <c r="A21" s="101" t="str">
        <f t="shared" si="1"/>
        <v>IL&amp;FS  Infrastructure Debt Fund Series 2CBhilangana Hydro Power Limited</v>
      </c>
      <c r="C21" s="115">
        <f t="shared" si="3"/>
        <v>6</v>
      </c>
      <c r="D21" s="101" t="s">
        <v>16</v>
      </c>
      <c r="E21" s="1" t="s">
        <v>179</v>
      </c>
      <c r="F21" s="101" t="s">
        <v>19</v>
      </c>
      <c r="G21" s="117">
        <v>88</v>
      </c>
      <c r="H21" s="116">
        <v>880</v>
      </c>
      <c r="I21" s="90">
        <f t="shared" si="2"/>
        <v>4.68036891047309E-2</v>
      </c>
      <c r="L21" s="103"/>
    </row>
    <row r="22" spans="1:18" s="101" customFormat="1" x14ac:dyDescent="0.25">
      <c r="A22" s="101" t="str">
        <f>+$C$6&amp;D22</f>
        <v>IL&amp;FS  Infrastructure Debt Fund Series 2CBabcock Borsing Limited</v>
      </c>
      <c r="C22" s="115">
        <f t="shared" si="3"/>
        <v>7</v>
      </c>
      <c r="D22" s="101" t="s">
        <v>84</v>
      </c>
      <c r="E22" s="1" t="s">
        <v>178</v>
      </c>
      <c r="F22" s="101" t="s">
        <v>42</v>
      </c>
      <c r="G22" s="117">
        <v>80</v>
      </c>
      <c r="H22" s="116">
        <v>857.21864200000005</v>
      </c>
      <c r="I22" s="90">
        <f t="shared" si="2"/>
        <v>4.5592039562440477E-2</v>
      </c>
      <c r="L22" s="103"/>
    </row>
    <row r="23" spans="1:18" s="101" customFormat="1" x14ac:dyDescent="0.25">
      <c r="A23" s="101" t="str">
        <f>+$C$6&amp;D23</f>
        <v>IL&amp;FS  Infrastructure Debt Fund Series 2CWilliamson Magor &amp; Co. Limited</v>
      </c>
      <c r="C23" s="115">
        <f t="shared" si="3"/>
        <v>8</v>
      </c>
      <c r="D23" s="101" t="s">
        <v>51</v>
      </c>
      <c r="E23" s="1" t="s">
        <v>178</v>
      </c>
      <c r="F23" s="101" t="s">
        <v>89</v>
      </c>
      <c r="G23" s="117">
        <v>10</v>
      </c>
      <c r="H23" s="116">
        <v>101.14657</v>
      </c>
      <c r="I23" s="90">
        <f t="shared" si="2"/>
        <v>5.3795825185112512E-3</v>
      </c>
      <c r="L23" s="103"/>
    </row>
    <row r="24" spans="1:18" s="101" customFormat="1" x14ac:dyDescent="0.25">
      <c r="C24" s="115">
        <f t="shared" si="3"/>
        <v>9</v>
      </c>
      <c r="D24" s="101" t="s">
        <v>16</v>
      </c>
      <c r="E24" s="1" t="s">
        <v>179</v>
      </c>
      <c r="F24" s="101" t="s">
        <v>18</v>
      </c>
      <c r="G24" s="117">
        <v>8</v>
      </c>
      <c r="H24" s="116">
        <v>80</v>
      </c>
      <c r="I24" s="90">
        <f t="shared" si="2"/>
        <v>4.254880827702809E-3</v>
      </c>
      <c r="L24" s="103"/>
    </row>
    <row r="25" spans="1:18" s="101" customFormat="1" x14ac:dyDescent="0.25">
      <c r="A25" s="101" t="str">
        <f>+$C$6&amp;D25</f>
        <v>IL&amp;FS  Infrastructure Debt Fund Series 2CClean Max Enviro Energy Solutions Private Limited</v>
      </c>
      <c r="C25" s="115">
        <f t="shared" si="3"/>
        <v>10</v>
      </c>
      <c r="D25" s="153" t="s">
        <v>14</v>
      </c>
      <c r="E25" s="1" t="s">
        <v>182</v>
      </c>
      <c r="F25" t="s">
        <v>15</v>
      </c>
      <c r="G25" s="117">
        <v>10</v>
      </c>
      <c r="H25" s="116">
        <v>75</v>
      </c>
      <c r="I25" s="90">
        <f t="shared" si="2"/>
        <v>3.9889507759713833E-3</v>
      </c>
      <c r="L25" s="103"/>
    </row>
    <row r="26" spans="1:18" s="101" customFormat="1" x14ac:dyDescent="0.25">
      <c r="C26" s="115">
        <f t="shared" si="3"/>
        <v>11</v>
      </c>
      <c r="D26" s="101" t="s">
        <v>24</v>
      </c>
      <c r="E26" s="1" t="s">
        <v>178</v>
      </c>
      <c r="F26" s="101" t="s">
        <v>203</v>
      </c>
      <c r="G26" s="117">
        <v>2442</v>
      </c>
      <c r="H26" s="116">
        <v>24.42</v>
      </c>
      <c r="I26" s="90">
        <f t="shared" si="2"/>
        <v>1.2988023726562825E-3</v>
      </c>
      <c r="L26" s="103"/>
    </row>
    <row r="27" spans="1:18" s="101" customFormat="1" x14ac:dyDescent="0.2">
      <c r="C27" s="122"/>
      <c r="D27" s="123" t="s">
        <v>26</v>
      </c>
      <c r="E27" s="123"/>
      <c r="F27" s="123"/>
      <c r="G27" s="123"/>
      <c r="H27" s="127">
        <v>18181.569041999999</v>
      </c>
      <c r="I27" s="140">
        <f>SUM(I14:I26)</f>
        <v>0.96700511917950904</v>
      </c>
      <c r="J27" s="118"/>
      <c r="K27" s="104"/>
      <c r="L27" s="105"/>
      <c r="M27" s="134"/>
      <c r="N27" s="134"/>
      <c r="P27" s="117"/>
      <c r="Q27" s="117"/>
      <c r="R27" s="117"/>
    </row>
    <row r="28" spans="1:18" s="101" customFormat="1" x14ac:dyDescent="0.2">
      <c r="C28" s="115"/>
      <c r="D28" s="118"/>
      <c r="E28" s="118"/>
      <c r="F28" s="118"/>
      <c r="G28" s="118"/>
      <c r="H28" s="120"/>
      <c r="I28" s="121"/>
      <c r="J28" s="118"/>
      <c r="L28" s="103"/>
    </row>
    <row r="29" spans="1:18" x14ac:dyDescent="0.25">
      <c r="C29" s="122"/>
      <c r="D29" s="19" t="s">
        <v>27</v>
      </c>
      <c r="H29" s="138"/>
      <c r="I29" s="139"/>
      <c r="K29" s="71" t="s">
        <v>52</v>
      </c>
      <c r="L29" s="137" t="s">
        <v>53</v>
      </c>
    </row>
    <row r="30" spans="1:18" x14ac:dyDescent="0.25">
      <c r="B30" s="104" t="str">
        <f>+$C$6&amp;D30</f>
        <v>IL&amp;FS  Infrastructure Debt Fund Series 2CTriparty Repo</v>
      </c>
      <c r="C30" s="122"/>
      <c r="D30" s="4" t="s">
        <v>191</v>
      </c>
      <c r="H30" s="138">
        <v>490.8586411</v>
      </c>
      <c r="I30" s="90">
        <f>+H30/$H$40</f>
        <v>2.6106812764108051E-2</v>
      </c>
      <c r="K30" s="104" t="s">
        <v>54</v>
      </c>
      <c r="L30" s="105">
        <v>0.40260000000000001</v>
      </c>
    </row>
    <row r="31" spans="1:18" x14ac:dyDescent="0.2">
      <c r="C31" s="122"/>
      <c r="D31" s="123" t="s">
        <v>26</v>
      </c>
      <c r="E31" s="123"/>
      <c r="F31" s="123"/>
      <c r="G31" s="123"/>
      <c r="H31" s="127">
        <v>490.8586411</v>
      </c>
      <c r="I31" s="125">
        <f>SUM(I30)</f>
        <v>2.6106812764108051E-2</v>
      </c>
      <c r="J31" s="118"/>
      <c r="N31" s="176"/>
    </row>
    <row r="32" spans="1:18" s="101" customFormat="1" x14ac:dyDescent="0.2">
      <c r="C32" s="122"/>
      <c r="D32" s="104"/>
      <c r="E32" s="104"/>
      <c r="F32" s="104"/>
      <c r="G32" s="104"/>
      <c r="H32" s="138"/>
      <c r="I32" s="139"/>
      <c r="K32" s="104"/>
      <c r="L32" s="105"/>
    </row>
    <row r="33" spans="2:14" s="101" customFormat="1" x14ac:dyDescent="0.2">
      <c r="B33" s="104" t="str">
        <f>+$C$6&amp;D33</f>
        <v>IL&amp;FS  Infrastructure Debt Fund Series 2CTriparty Repo Margin</v>
      </c>
      <c r="C33" s="115"/>
      <c r="D33" s="141" t="s">
        <v>192</v>
      </c>
      <c r="G33" s="102"/>
      <c r="H33" s="138">
        <v>29.9</v>
      </c>
      <c r="I33" s="90">
        <f>+H33/$H$40</f>
        <v>1.5902617093539247E-3</v>
      </c>
      <c r="L33" s="103"/>
    </row>
    <row r="34" spans="2:14" s="101" customFormat="1" x14ac:dyDescent="0.2">
      <c r="C34" s="122"/>
      <c r="D34" s="123" t="s">
        <v>26</v>
      </c>
      <c r="E34" s="123"/>
      <c r="F34" s="123"/>
      <c r="G34" s="142"/>
      <c r="H34" s="127">
        <v>29.9</v>
      </c>
      <c r="I34" s="140">
        <f>SUM(I33)</f>
        <v>1.5902617093539247E-3</v>
      </c>
      <c r="K34" s="104"/>
      <c r="L34" s="105"/>
    </row>
    <row r="35" spans="2:14" s="101" customFormat="1" x14ac:dyDescent="0.2">
      <c r="C35" s="122"/>
      <c r="D35" s="104"/>
      <c r="E35" s="104"/>
      <c r="F35" s="104"/>
      <c r="G35" s="104"/>
      <c r="H35" s="138"/>
      <c r="I35" s="139"/>
      <c r="K35" s="104"/>
      <c r="L35" s="105"/>
    </row>
    <row r="36" spans="2:14" s="101" customFormat="1" x14ac:dyDescent="0.25">
      <c r="C36" s="122"/>
      <c r="D36" s="19" t="s">
        <v>30</v>
      </c>
      <c r="E36" s="104"/>
      <c r="F36" s="104"/>
      <c r="G36" s="104"/>
      <c r="H36" s="138"/>
      <c r="I36" s="139"/>
      <c r="K36" s="104"/>
      <c r="L36" s="105"/>
    </row>
    <row r="37" spans="2:14" s="101" customFormat="1" x14ac:dyDescent="0.2">
      <c r="B37" s="104" t="str">
        <f>+$C$6&amp;D37</f>
        <v>IL&amp;FS  Infrastructure Debt Fund Series 2CCash &amp; Cash Equivalents</v>
      </c>
      <c r="C37" s="115">
        <v>1</v>
      </c>
      <c r="D37" s="101" t="s">
        <v>32</v>
      </c>
      <c r="H37" s="138">
        <v>122.0969712</v>
      </c>
      <c r="I37" s="90">
        <f>+H37/$H$40</f>
        <v>6.4938507734932753E-3</v>
      </c>
      <c r="L37" s="103"/>
    </row>
    <row r="38" spans="2:14" x14ac:dyDescent="0.25">
      <c r="C38" s="122">
        <v>2</v>
      </c>
      <c r="D38" s="104" t="s">
        <v>57</v>
      </c>
      <c r="H38" s="17">
        <v>-22.487951600000088</v>
      </c>
      <c r="I38" s="90">
        <f>+H38/$H$40</f>
        <v>-1.1960444264643634E-3</v>
      </c>
    </row>
    <row r="39" spans="2:14" x14ac:dyDescent="0.2">
      <c r="C39" s="122"/>
      <c r="D39" s="123" t="s">
        <v>26</v>
      </c>
      <c r="E39" s="123"/>
      <c r="F39" s="123"/>
      <c r="G39" s="123"/>
      <c r="H39" s="127">
        <v>99.609019599999911</v>
      </c>
      <c r="I39" s="140">
        <f>SUM(I37:I38)</f>
        <v>5.2978063470289121E-3</v>
      </c>
      <c r="J39" s="118"/>
    </row>
    <row r="40" spans="2:14" x14ac:dyDescent="0.2">
      <c r="C40" s="122"/>
      <c r="D40" s="128" t="s">
        <v>33</v>
      </c>
      <c r="E40" s="128"/>
      <c r="F40" s="128"/>
      <c r="G40" s="128"/>
      <c r="H40" s="129">
        <v>18801.936702700001</v>
      </c>
      <c r="I40" s="130">
        <f>+I27+I31+I34+I39</f>
        <v>1</v>
      </c>
      <c r="J40" s="131"/>
      <c r="N40" s="119"/>
    </row>
    <row r="41" spans="2:14" s="101" customFormat="1" x14ac:dyDescent="0.2">
      <c r="C41" s="115"/>
      <c r="D41" s="131"/>
      <c r="E41" s="131"/>
      <c r="F41" s="131"/>
      <c r="G41" s="131"/>
      <c r="H41" s="132"/>
      <c r="I41" s="133"/>
      <c r="J41" s="131"/>
      <c r="L41" s="103"/>
      <c r="N41" s="119"/>
    </row>
    <row r="42" spans="2:14" s="101" customFormat="1" x14ac:dyDescent="0.25">
      <c r="C42" s="115"/>
      <c r="D42" s="170" t="s">
        <v>201</v>
      </c>
      <c r="E42" s="131"/>
      <c r="F42" s="131"/>
      <c r="G42" s="131"/>
      <c r="H42" s="132"/>
      <c r="I42" s="172">
        <v>543750000</v>
      </c>
      <c r="J42" s="131"/>
      <c r="L42" s="103"/>
      <c r="N42" s="119"/>
    </row>
    <row r="43" spans="2:14" x14ac:dyDescent="0.25">
      <c r="C43" s="122"/>
      <c r="D43" s="44" t="s">
        <v>34</v>
      </c>
      <c r="H43" s="143"/>
      <c r="I43" s="144"/>
    </row>
    <row r="45" spans="2:14" hidden="1" x14ac:dyDescent="0.2">
      <c r="G45" s="104">
        <v>1707699234.05</v>
      </c>
      <c r="H45" s="143">
        <v>17076.992340500001</v>
      </c>
    </row>
    <row r="46" spans="2:14" hidden="1" x14ac:dyDescent="0.2">
      <c r="H46" s="143">
        <v>1724.9443621999999</v>
      </c>
    </row>
  </sheetData>
  <sortState ref="D18:I26">
    <sortCondition descending="1" ref="H18:H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2" sqref="C2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25.5703125" style="1" bestFit="1" customWidth="1"/>
    <col min="15" max="15" width="11" style="1" bestFit="1" customWidth="1"/>
    <col min="16" max="16384" width="9.140625" style="1"/>
  </cols>
  <sheetData>
    <row r="5" spans="1:13" x14ac:dyDescent="0.25">
      <c r="C5" s="1" t="s">
        <v>202</v>
      </c>
    </row>
    <row r="7" spans="1:13" s="4" customFormat="1" ht="15.75" customHeight="1" x14ac:dyDescent="0.25">
      <c r="C7" s="178" t="s">
        <v>75</v>
      </c>
      <c r="D7" s="179"/>
      <c r="E7" s="179"/>
      <c r="F7" s="179"/>
      <c r="G7" s="179"/>
      <c r="H7" s="179"/>
      <c r="I7" s="180"/>
      <c r="J7" s="1"/>
      <c r="L7" s="84"/>
      <c r="M7" s="1"/>
    </row>
    <row r="8" spans="1:13" s="4" customFormat="1" ht="15.75" customHeight="1" x14ac:dyDescent="0.25">
      <c r="C8" s="181" t="str">
        <f>+'2C'!C7:I7</f>
        <v>Monthly  Portfolio statement as on August 31, 2019</v>
      </c>
      <c r="D8" s="182"/>
      <c r="E8" s="182"/>
      <c r="F8" s="182"/>
      <c r="G8" s="182"/>
      <c r="H8" s="182"/>
      <c r="I8" s="183"/>
      <c r="J8" s="1"/>
      <c r="L8" s="84"/>
      <c r="M8" s="1"/>
    </row>
    <row r="9" spans="1:13" x14ac:dyDescent="0.25">
      <c r="C9" s="184"/>
      <c r="D9" s="185"/>
      <c r="E9" s="185"/>
      <c r="F9" s="185"/>
      <c r="G9" s="185"/>
      <c r="H9" s="185"/>
      <c r="I9" s="186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7" t="s">
        <v>2</v>
      </c>
      <c r="D11" s="193" t="s">
        <v>3</v>
      </c>
      <c r="E11" s="193" t="s">
        <v>4</v>
      </c>
      <c r="F11" s="87" t="s">
        <v>5</v>
      </c>
      <c r="G11" s="193" t="s">
        <v>6</v>
      </c>
      <c r="H11" s="88" t="s">
        <v>7</v>
      </c>
      <c r="I11" s="194" t="s">
        <v>8</v>
      </c>
      <c r="J11" s="89"/>
      <c r="K11" s="15"/>
      <c r="L11" s="84"/>
      <c r="M11" s="89"/>
    </row>
    <row r="12" spans="1:13" x14ac:dyDescent="0.25">
      <c r="C12" s="187"/>
      <c r="D12" s="193"/>
      <c r="E12" s="193"/>
      <c r="F12" s="87"/>
      <c r="G12" s="193"/>
      <c r="H12" s="88" t="s">
        <v>9</v>
      </c>
      <c r="I12" s="194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 t="shared" ref="A15:A22" si="0">+$C$7&amp;D15</f>
        <v>IL&amp;FS  Infrastructure Debt Fund Series 3AIL&amp;FS Solar Power Limited</v>
      </c>
      <c r="C15" s="16">
        <v>1</v>
      </c>
      <c r="D15" s="1" t="s">
        <v>195</v>
      </c>
      <c r="E15" s="1" t="s">
        <v>183</v>
      </c>
      <c r="F15" s="1" t="s">
        <v>37</v>
      </c>
      <c r="G15" s="82">
        <v>230</v>
      </c>
      <c r="H15" s="17">
        <v>2785.6781799999999</v>
      </c>
      <c r="I15" s="18">
        <f>+H15/$H$46</f>
        <v>0.171344996349241</v>
      </c>
      <c r="M15" s="21"/>
    </row>
    <row r="16" spans="1:13" x14ac:dyDescent="0.25">
      <c r="A16" s="1" t="str">
        <f t="shared" si="0"/>
        <v>IL&amp;FS  Infrastructure Debt Fund Series 3ABhilwara Green Energy Limited</v>
      </c>
      <c r="C16" s="16">
        <f>+C15+1</f>
        <v>2</v>
      </c>
      <c r="D16" s="1" t="s">
        <v>12</v>
      </c>
      <c r="E16" s="1" t="s">
        <v>180</v>
      </c>
      <c r="F16" s="1" t="s">
        <v>41</v>
      </c>
      <c r="G16" s="82">
        <v>150000</v>
      </c>
      <c r="H16" s="17">
        <v>1322.3683699999999</v>
      </c>
      <c r="I16" s="18">
        <f>+H16/$H$46</f>
        <v>8.1337896515383465E-2</v>
      </c>
      <c r="M16" s="21"/>
    </row>
    <row r="17" spans="1:17" x14ac:dyDescent="0.25">
      <c r="A17" s="1" t="str">
        <f t="shared" si="0"/>
        <v>IL&amp;FS  Infrastructure Debt Fund Series 3AIL&amp;FS Wind Energy Limited</v>
      </c>
      <c r="C17" s="16">
        <f>+C16+1</f>
        <v>3</v>
      </c>
      <c r="D17" s="1" t="s">
        <v>196</v>
      </c>
      <c r="E17" s="1" t="s">
        <v>194</v>
      </c>
      <c r="F17" s="1" t="s">
        <v>60</v>
      </c>
      <c r="G17" s="82">
        <v>77</v>
      </c>
      <c r="H17" s="17">
        <v>974.86499000000003</v>
      </c>
      <c r="I17" s="18">
        <f>+H17/$H$46</f>
        <v>5.9963221649872299E-2</v>
      </c>
      <c r="M17" s="21"/>
    </row>
    <row r="18" spans="1:17" x14ac:dyDescent="0.25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 x14ac:dyDescent="0.25">
      <c r="A19" s="1" t="str">
        <f t="shared" si="0"/>
        <v>IL&amp;FS  Infrastructure Debt Fund Series 3ADebt Instrument-Privately Placed-Unlisted</v>
      </c>
      <c r="C19" s="16"/>
      <c r="D19" s="19" t="s">
        <v>13</v>
      </c>
      <c r="H19" s="17"/>
      <c r="I19" s="18"/>
      <c r="M19" s="21"/>
    </row>
    <row r="20" spans="1:17" x14ac:dyDescent="0.25">
      <c r="A20" s="1" t="str">
        <f t="shared" si="0"/>
        <v>IL&amp;FS  Infrastructure Debt Fund Series 3ABabcock Borsing Limited</v>
      </c>
      <c r="C20" s="16">
        <v>4</v>
      </c>
      <c r="D20" s="1" t="s">
        <v>84</v>
      </c>
      <c r="E20" s="1" t="s">
        <v>178</v>
      </c>
      <c r="F20" s="1" t="s">
        <v>46</v>
      </c>
      <c r="G20" s="82">
        <v>146</v>
      </c>
      <c r="H20" s="17">
        <v>1566.7252553999999</v>
      </c>
      <c r="I20" s="18">
        <f t="shared" ref="I20:I30" si="1">+H20/$H$46</f>
        <v>9.6368107089375502E-2</v>
      </c>
      <c r="M20" s="21"/>
    </row>
    <row r="21" spans="1:17" x14ac:dyDescent="0.25">
      <c r="A21" s="1" t="str">
        <f t="shared" si="0"/>
        <v>IL&amp;FS  Infrastructure Debt Fund Series 3AAMRI Hospital Limited</v>
      </c>
      <c r="C21" s="16">
        <f>+C20+1</f>
        <v>5</v>
      </c>
      <c r="D21" s="1" t="s">
        <v>198</v>
      </c>
      <c r="E21" s="1" t="s">
        <v>177</v>
      </c>
      <c r="F21" s="1" t="s">
        <v>76</v>
      </c>
      <c r="G21" s="82">
        <v>180</v>
      </c>
      <c r="H21" s="17">
        <v>1479.8571440000001</v>
      </c>
      <c r="I21" s="18">
        <f t="shared" si="1"/>
        <v>9.1024914060991141E-2</v>
      </c>
      <c r="M21" s="21"/>
    </row>
    <row r="22" spans="1:17" x14ac:dyDescent="0.25">
      <c r="A22" s="1" t="str">
        <f t="shared" si="0"/>
        <v>IL&amp;FS  Infrastructure Debt Fund Series 3AClean Max Enviro Energy Solutions Private Limited</v>
      </c>
      <c r="C22" s="16">
        <f t="shared" ref="C22:C30" si="2">+C21+1</f>
        <v>6</v>
      </c>
      <c r="D22" s="1" t="s">
        <v>14</v>
      </c>
      <c r="E22" s="1" t="s">
        <v>182</v>
      </c>
      <c r="F22" s="1" t="s">
        <v>15</v>
      </c>
      <c r="G22" s="82">
        <v>165</v>
      </c>
      <c r="H22" s="17">
        <v>1237.5</v>
      </c>
      <c r="I22" s="18">
        <f t="shared" si="1"/>
        <v>7.6117706095607113E-2</v>
      </c>
      <c r="M22" s="21"/>
    </row>
    <row r="23" spans="1:17" x14ac:dyDescent="0.25">
      <c r="A23" s="1" t="str">
        <f>+$C$7&amp;D23</f>
        <v>IL&amp;FS  Infrastructure Debt Fund Series 3AAMRI Hospital Limited</v>
      </c>
      <c r="C23" s="16">
        <f t="shared" si="2"/>
        <v>7</v>
      </c>
      <c r="D23" s="1" t="s">
        <v>198</v>
      </c>
      <c r="E23" s="1" t="s">
        <v>177</v>
      </c>
      <c r="F23" s="1" t="s">
        <v>47</v>
      </c>
      <c r="G23" s="82">
        <v>100</v>
      </c>
      <c r="H23" s="17">
        <v>999.79453000000001</v>
      </c>
      <c r="I23" s="18">
        <f t="shared" si="1"/>
        <v>6.1496619143867191E-2</v>
      </c>
      <c r="M23" s="21"/>
    </row>
    <row r="24" spans="1:17" x14ac:dyDescent="0.25">
      <c r="A24" s="1" t="str">
        <f>+$C$7&amp;D24</f>
        <v>IL&amp;FS  Infrastructure Debt Fund Series 3ABhilangana Hydro Power Limited</v>
      </c>
      <c r="C24" s="16">
        <f t="shared" si="2"/>
        <v>8</v>
      </c>
      <c r="D24" s="1" t="s">
        <v>16</v>
      </c>
      <c r="E24" s="1" t="s">
        <v>179</v>
      </c>
      <c r="F24" s="1" t="s">
        <v>20</v>
      </c>
      <c r="G24" s="82">
        <v>98</v>
      </c>
      <c r="H24" s="17">
        <v>980</v>
      </c>
      <c r="I24" s="18">
        <f t="shared" si="1"/>
        <v>6.0279072301975732E-2</v>
      </c>
      <c r="M24" s="21"/>
    </row>
    <row r="25" spans="1:17" x14ac:dyDescent="0.25">
      <c r="A25" s="1" t="str">
        <f>+$C$7&amp;D25</f>
        <v>IL&amp;FS  Infrastructure Debt Fund Series 3ABhilangana Hydro Power Limited</v>
      </c>
      <c r="C25" s="16">
        <f t="shared" si="2"/>
        <v>9</v>
      </c>
      <c r="D25" s="153" t="s">
        <v>16</v>
      </c>
      <c r="E25" s="1" t="s">
        <v>179</v>
      </c>
      <c r="F25" s="153" t="s">
        <v>17</v>
      </c>
      <c r="G25" s="82">
        <v>43</v>
      </c>
      <c r="H25" s="17">
        <v>430</v>
      </c>
      <c r="I25" s="18">
        <f t="shared" si="1"/>
        <v>2.6448980703928128E-2</v>
      </c>
      <c r="M25" s="21"/>
    </row>
    <row r="26" spans="1:17" x14ac:dyDescent="0.25">
      <c r="A26" s="1" t="str">
        <f>+$C$7&amp;D26</f>
        <v>IL&amp;FS  Infrastructure Debt Fund Series 3ABhilangana Hydro Power Limited</v>
      </c>
      <c r="C26" s="16">
        <f t="shared" si="2"/>
        <v>10</v>
      </c>
      <c r="D26" s="1" t="s">
        <v>16</v>
      </c>
      <c r="E26" s="1" t="s">
        <v>179</v>
      </c>
      <c r="F26" s="1" t="s">
        <v>87</v>
      </c>
      <c r="G26" s="82">
        <v>125</v>
      </c>
      <c r="H26" s="17">
        <v>250</v>
      </c>
      <c r="I26" s="18">
        <f t="shared" si="1"/>
        <v>1.5377314362748912E-2</v>
      </c>
      <c r="M26" s="21"/>
    </row>
    <row r="27" spans="1:17" x14ac:dyDescent="0.25">
      <c r="C27" s="16">
        <f t="shared" si="2"/>
        <v>11</v>
      </c>
      <c r="D27" s="1" t="s">
        <v>67</v>
      </c>
      <c r="E27" s="1" t="s">
        <v>204</v>
      </c>
      <c r="F27" s="1" t="s">
        <v>68</v>
      </c>
      <c r="G27" s="82">
        <v>100</v>
      </c>
      <c r="H27" s="17">
        <v>93.125</v>
      </c>
      <c r="I27" s="18">
        <f t="shared" si="1"/>
        <v>5.7280496001239694E-3</v>
      </c>
      <c r="M27" s="21"/>
    </row>
    <row r="28" spans="1:17" x14ac:dyDescent="0.25">
      <c r="C28" s="16">
        <f t="shared" si="2"/>
        <v>12</v>
      </c>
      <c r="D28" s="1" t="s">
        <v>16</v>
      </c>
      <c r="E28" s="1" t="s">
        <v>179</v>
      </c>
      <c r="F28" s="1" t="s">
        <v>18</v>
      </c>
      <c r="G28" s="82">
        <v>8</v>
      </c>
      <c r="H28" s="17">
        <v>80</v>
      </c>
      <c r="I28" s="18">
        <f t="shared" si="1"/>
        <v>4.9207405960796516E-3</v>
      </c>
      <c r="M28" s="21"/>
    </row>
    <row r="29" spans="1:17" x14ac:dyDescent="0.25">
      <c r="C29" s="16">
        <f t="shared" si="2"/>
        <v>13</v>
      </c>
      <c r="D29" s="1" t="s">
        <v>86</v>
      </c>
      <c r="E29" s="1" t="s">
        <v>184</v>
      </c>
      <c r="F29" s="1" t="s">
        <v>66</v>
      </c>
      <c r="G29" s="82">
        <v>5</v>
      </c>
      <c r="H29" s="17">
        <v>45</v>
      </c>
      <c r="I29" s="18">
        <f t="shared" si="1"/>
        <v>2.767916585294804E-3</v>
      </c>
      <c r="M29" s="21"/>
    </row>
    <row r="30" spans="1:17" x14ac:dyDescent="0.25">
      <c r="C30" s="16">
        <f t="shared" si="2"/>
        <v>14</v>
      </c>
      <c r="D30" s="153" t="s">
        <v>16</v>
      </c>
      <c r="E30" s="1" t="s">
        <v>179</v>
      </c>
      <c r="F30" s="153" t="s">
        <v>19</v>
      </c>
      <c r="G30" s="82">
        <v>4</v>
      </c>
      <c r="H30" s="17">
        <v>40</v>
      </c>
      <c r="I30" s="18">
        <f t="shared" si="1"/>
        <v>2.4603702980398258E-3</v>
      </c>
      <c r="M30" s="21"/>
    </row>
    <row r="31" spans="1:17" s="4" customFormat="1" x14ac:dyDescent="0.25">
      <c r="C31" s="22"/>
      <c r="D31" s="24" t="s">
        <v>26</v>
      </c>
      <c r="E31" s="24"/>
      <c r="F31" s="24"/>
      <c r="G31" s="24"/>
      <c r="H31" s="25">
        <v>12284.913469399999</v>
      </c>
      <c r="I31" s="68">
        <f>SUM(I15:I30)</f>
        <v>0.75563590535252856</v>
      </c>
      <c r="J31" s="27"/>
      <c r="L31" s="84"/>
      <c r="M31" s="21"/>
      <c r="N31" s="28"/>
      <c r="O31" s="29"/>
      <c r="Q31" s="29"/>
    </row>
    <row r="32" spans="1:17" s="4" customFormat="1" x14ac:dyDescent="0.25">
      <c r="C32" s="22"/>
      <c r="D32" s="27"/>
      <c r="E32" s="27"/>
      <c r="F32" s="27"/>
      <c r="G32" s="27"/>
      <c r="H32" s="30"/>
      <c r="I32" s="31"/>
      <c r="J32" s="27"/>
      <c r="L32" s="84"/>
      <c r="M32" s="1"/>
    </row>
    <row r="33" spans="2:14" s="4" customFormat="1" x14ac:dyDescent="0.25">
      <c r="C33" s="22"/>
      <c r="D33" s="19" t="s">
        <v>27</v>
      </c>
      <c r="E33" s="1"/>
      <c r="F33" s="1"/>
      <c r="G33" s="1"/>
      <c r="H33" s="17"/>
      <c r="I33" s="18"/>
      <c r="J33" s="27"/>
      <c r="L33" s="84"/>
      <c r="M33" s="1"/>
    </row>
    <row r="34" spans="2:14" s="4" customFormat="1" x14ac:dyDescent="0.25">
      <c r="B34" s="4" t="str">
        <f>+$C$7&amp;D34</f>
        <v>IL&amp;FS  Infrastructure Debt Fund Series 3ATriparty Repo</v>
      </c>
      <c r="C34" s="22"/>
      <c r="D34" s="4" t="s">
        <v>191</v>
      </c>
      <c r="E34" s="94"/>
      <c r="F34" s="94"/>
      <c r="G34" s="94"/>
      <c r="H34" s="17">
        <v>3907.8358344999997</v>
      </c>
      <c r="I34" s="18">
        <f>+H34/$H$46</f>
        <v>0.24036808042048691</v>
      </c>
      <c r="J34" s="27"/>
      <c r="L34" s="84"/>
      <c r="M34" s="1"/>
    </row>
    <row r="35" spans="2:14" s="4" customFormat="1" x14ac:dyDescent="0.25">
      <c r="C35" s="22"/>
      <c r="D35" s="1"/>
      <c r="E35" s="1"/>
      <c r="F35" s="1"/>
      <c r="G35" s="1"/>
      <c r="H35" s="94"/>
      <c r="I35" s="145"/>
      <c r="J35" s="27"/>
      <c r="L35" s="84"/>
      <c r="M35" s="1"/>
    </row>
    <row r="36" spans="2:14" x14ac:dyDescent="0.25">
      <c r="C36" s="16"/>
      <c r="D36" s="24" t="s">
        <v>26</v>
      </c>
      <c r="E36" s="24"/>
      <c r="F36" s="24"/>
      <c r="G36" s="24"/>
      <c r="H36" s="96">
        <v>3907.8358344999997</v>
      </c>
      <c r="I36" s="146">
        <f>SUM(I34:I35)</f>
        <v>0.24036808042048691</v>
      </c>
      <c r="M36" s="174"/>
    </row>
    <row r="37" spans="2:14" x14ac:dyDescent="0.25">
      <c r="C37" s="16"/>
      <c r="D37" s="27"/>
      <c r="E37" s="27"/>
      <c r="F37" s="27"/>
      <c r="G37" s="27"/>
      <c r="H37" s="147"/>
      <c r="I37" s="148"/>
    </row>
    <row r="38" spans="2:14" x14ac:dyDescent="0.25">
      <c r="B38" s="4" t="str">
        <f>+$C$7&amp;D38</f>
        <v>IL&amp;FS  Infrastructure Debt Fund Series 3ATriparty Repo Margin</v>
      </c>
      <c r="C38" s="16"/>
      <c r="D38" s="19" t="s">
        <v>192</v>
      </c>
      <c r="E38" s="94"/>
      <c r="F38" s="94"/>
      <c r="H38" s="17">
        <v>2.5</v>
      </c>
      <c r="I38" s="18">
        <f>+H38/$H$46</f>
        <v>1.5377314362748911E-4</v>
      </c>
    </row>
    <row r="39" spans="2:14" x14ac:dyDescent="0.25">
      <c r="C39" s="16"/>
      <c r="D39" s="19"/>
      <c r="E39" s="94"/>
      <c r="F39" s="94"/>
      <c r="H39" s="17"/>
      <c r="I39" s="37"/>
    </row>
    <row r="40" spans="2:14" s="4" customFormat="1" x14ac:dyDescent="0.25">
      <c r="C40" s="22"/>
      <c r="D40" s="24" t="s">
        <v>26</v>
      </c>
      <c r="E40" s="24"/>
      <c r="F40" s="24"/>
      <c r="G40" s="24"/>
      <c r="H40" s="25">
        <v>2.5</v>
      </c>
      <c r="I40" s="67">
        <f>SUM(I38:I39)</f>
        <v>1.5377314362748911E-4</v>
      </c>
      <c r="J40" s="27"/>
      <c r="L40" s="84"/>
      <c r="M40" s="1"/>
    </row>
    <row r="41" spans="2:14" x14ac:dyDescent="0.25">
      <c r="C41" s="16"/>
      <c r="H41" s="17"/>
      <c r="I41" s="18"/>
    </row>
    <row r="42" spans="2:14" x14ac:dyDescent="0.25">
      <c r="C42" s="16"/>
      <c r="D42" s="19" t="s">
        <v>30</v>
      </c>
      <c r="H42" s="17"/>
      <c r="I42" s="18"/>
    </row>
    <row r="43" spans="2:14" x14ac:dyDescent="0.25">
      <c r="C43" s="16">
        <v>1</v>
      </c>
      <c r="D43" s="1" t="s">
        <v>31</v>
      </c>
      <c r="E43" s="94"/>
      <c r="F43" s="94"/>
      <c r="H43" s="17">
        <v>-19.146061100000225</v>
      </c>
      <c r="I43" s="18">
        <f>+H43/$H$46</f>
        <v>-1.1776600013724068E-3</v>
      </c>
    </row>
    <row r="44" spans="2:14" x14ac:dyDescent="0.25">
      <c r="B44" s="4" t="str">
        <f>+$C$7&amp;D44</f>
        <v>IL&amp;FS  Infrastructure Debt Fund Series 3ACash &amp; Cash Equivalents</v>
      </c>
      <c r="C44" s="16">
        <v>2</v>
      </c>
      <c r="D44" s="1" t="s">
        <v>32</v>
      </c>
      <c r="E44" s="94"/>
      <c r="F44" s="94"/>
      <c r="H44" s="17">
        <v>81.612122999999997</v>
      </c>
      <c r="I44" s="18">
        <f>+H44/$H$46</f>
        <v>5.0199010847293227E-3</v>
      </c>
    </row>
    <row r="45" spans="2:14" s="4" customFormat="1" x14ac:dyDescent="0.25">
      <c r="C45" s="22"/>
      <c r="D45" s="24" t="s">
        <v>26</v>
      </c>
      <c r="E45" s="24"/>
      <c r="F45" s="24"/>
      <c r="G45" s="24"/>
      <c r="H45" s="25">
        <v>62.466061899999772</v>
      </c>
      <c r="I45" s="68">
        <f>SUM(I43:I44)</f>
        <v>3.8422410833569157E-3</v>
      </c>
      <c r="J45" s="27"/>
      <c r="L45" s="84"/>
      <c r="M45" s="1"/>
    </row>
    <row r="46" spans="2:14" s="4" customFormat="1" x14ac:dyDescent="0.25">
      <c r="C46" s="22"/>
      <c r="D46" s="38" t="s">
        <v>33</v>
      </c>
      <c r="E46" s="38"/>
      <c r="F46" s="38"/>
      <c r="G46" s="38"/>
      <c r="H46" s="39">
        <v>16257.715365799999</v>
      </c>
      <c r="I46" s="98">
        <f>+I31+I36+I40+I45</f>
        <v>0.99999999999999989</v>
      </c>
      <c r="J46" s="41"/>
      <c r="L46" s="84"/>
      <c r="M46" s="1"/>
      <c r="N46" s="92"/>
    </row>
    <row r="47" spans="2:14" x14ac:dyDescent="0.25">
      <c r="C47" s="16"/>
      <c r="D47" s="41"/>
      <c r="E47" s="41"/>
      <c r="F47" s="41"/>
      <c r="G47" s="41"/>
      <c r="H47" s="42"/>
      <c r="I47" s="99"/>
      <c r="J47" s="41"/>
      <c r="N47" s="76"/>
    </row>
    <row r="48" spans="2:14" x14ac:dyDescent="0.25">
      <c r="C48" s="16"/>
      <c r="D48" s="44" t="s">
        <v>34</v>
      </c>
      <c r="H48" s="21"/>
      <c r="I48" s="45"/>
    </row>
    <row r="50" spans="7:8" hidden="1" x14ac:dyDescent="0.25">
      <c r="G50" s="100">
        <v>1494519823.6199999</v>
      </c>
      <c r="H50" s="21">
        <v>14945.198236199998</v>
      </c>
    </row>
    <row r="51" spans="7:8" hidden="1" x14ac:dyDescent="0.25">
      <c r="H51" s="21">
        <v>1312.5171296000008</v>
      </c>
    </row>
  </sheetData>
  <sortState ref="D20:I30">
    <sortCondition descending="1" ref="H20:H30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8"/>
  <sheetViews>
    <sheetView view="pageBreakPreview" topLeftCell="C1" zoomScale="87" zoomScaleSheetLayoutView="87" workbookViewId="0">
      <selection activeCell="C1" sqref="C1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2" max="12" width="10.7109375" bestFit="1" customWidth="1"/>
    <col min="13" max="13" width="15.42578125" bestFit="1" customWidth="1"/>
  </cols>
  <sheetData>
    <row r="5" spans="1:9" x14ac:dyDescent="0.25">
      <c r="C5" s="1" t="s">
        <v>202</v>
      </c>
    </row>
    <row r="7" spans="1:9" x14ac:dyDescent="0.25">
      <c r="A7" s="4"/>
      <c r="B7" s="4"/>
      <c r="C7" s="178" t="s">
        <v>77</v>
      </c>
      <c r="D7" s="179"/>
      <c r="E7" s="179"/>
      <c r="F7" s="179"/>
      <c r="G7" s="179"/>
      <c r="H7" s="179"/>
      <c r="I7" s="180"/>
    </row>
    <row r="8" spans="1:9" ht="15.75" customHeight="1" x14ac:dyDescent="0.25">
      <c r="A8" s="4"/>
      <c r="B8" s="4"/>
      <c r="C8" s="181" t="str">
        <f>+'3A'!C8:I8</f>
        <v>Monthly  Portfolio statement as on August 31, 2019</v>
      </c>
      <c r="D8" s="182"/>
      <c r="E8" s="182"/>
      <c r="F8" s="182"/>
      <c r="G8" s="182"/>
      <c r="H8" s="182"/>
      <c r="I8" s="183"/>
    </row>
    <row r="9" spans="1:9" x14ac:dyDescent="0.25">
      <c r="C9" s="184"/>
      <c r="D9" s="185"/>
      <c r="E9" s="185"/>
      <c r="F9" s="185"/>
      <c r="G9" s="185"/>
      <c r="H9" s="185"/>
      <c r="I9" s="186"/>
    </row>
    <row r="10" spans="1:9" x14ac:dyDescent="0.25">
      <c r="C10" s="6"/>
      <c r="D10" s="7"/>
      <c r="E10" s="8"/>
      <c r="F10" s="8"/>
      <c r="G10" s="85"/>
      <c r="H10" s="10"/>
      <c r="I10" s="86"/>
    </row>
    <row r="11" spans="1:9" x14ac:dyDescent="0.25">
      <c r="A11" s="4"/>
      <c r="B11" s="4"/>
      <c r="C11" s="187" t="s">
        <v>2</v>
      </c>
      <c r="D11" s="193" t="s">
        <v>3</v>
      </c>
      <c r="E11" s="193" t="s">
        <v>4</v>
      </c>
      <c r="F11" s="87" t="s">
        <v>5</v>
      </c>
      <c r="G11" s="193" t="s">
        <v>6</v>
      </c>
      <c r="H11" s="88" t="s">
        <v>7</v>
      </c>
      <c r="I11" s="194" t="s">
        <v>8</v>
      </c>
    </row>
    <row r="12" spans="1:9" x14ac:dyDescent="0.25">
      <c r="C12" s="187"/>
      <c r="D12" s="193"/>
      <c r="E12" s="193"/>
      <c r="F12" s="87"/>
      <c r="G12" s="193"/>
      <c r="H12" s="88" t="s">
        <v>9</v>
      </c>
      <c r="I12" s="194"/>
    </row>
    <row r="13" spans="1:9" x14ac:dyDescent="0.25">
      <c r="C13" s="16"/>
      <c r="H13" s="17"/>
      <c r="I13" s="18"/>
    </row>
    <row r="14" spans="1:9" x14ac:dyDescent="0.25">
      <c r="C14" s="16"/>
      <c r="D14" s="19" t="s">
        <v>10</v>
      </c>
      <c r="H14" s="17"/>
      <c r="I14" s="18"/>
    </row>
    <row r="15" spans="1:9" x14ac:dyDescent="0.25">
      <c r="A15" s="1" t="str">
        <f t="shared" ref="A15:A22" si="0">+$C$7&amp;D15</f>
        <v>IL&amp;FS  Infrastructure Debt Fund Series 3BBhilwara Green Energy Limited</v>
      </c>
      <c r="C15" s="16">
        <v>1</v>
      </c>
      <c r="D15" s="1" t="s">
        <v>12</v>
      </c>
      <c r="E15" s="1" t="s">
        <v>180</v>
      </c>
      <c r="F15" s="1" t="s">
        <v>59</v>
      </c>
      <c r="G15" s="82">
        <v>340000</v>
      </c>
      <c r="H15" s="17">
        <v>3400</v>
      </c>
      <c r="I15" s="18">
        <f>+H15/$H$43</f>
        <v>0.19700324406155745</v>
      </c>
    </row>
    <row r="16" spans="1:9" x14ac:dyDescent="0.25">
      <c r="A16" s="1" t="str">
        <f t="shared" si="0"/>
        <v>IL&amp;FS  Infrastructure Debt Fund Series 3BIL&amp;FS Solar Power Limited</v>
      </c>
      <c r="C16" s="16">
        <f>+C15+1</f>
        <v>2</v>
      </c>
      <c r="D16" s="1" t="s">
        <v>195</v>
      </c>
      <c r="E16" s="1" t="s">
        <v>183</v>
      </c>
      <c r="F16" s="1" t="s">
        <v>37</v>
      </c>
      <c r="G16" s="82">
        <v>215</v>
      </c>
      <c r="H16" s="17">
        <v>2604.0035200000002</v>
      </c>
      <c r="I16" s="18">
        <f t="shared" ref="I16:I18" si="1">+H16/$H$43</f>
        <v>0.15088151205521022</v>
      </c>
    </row>
    <row r="17" spans="1:15" x14ac:dyDescent="0.25">
      <c r="A17" s="1" t="str">
        <f t="shared" si="0"/>
        <v>IL&amp;FS  Infrastructure Debt Fund Series 3BIL&amp;FS Wind Energy Limited</v>
      </c>
      <c r="C17" s="16">
        <f t="shared" ref="C17:C18" si="2">+C16+1</f>
        <v>3</v>
      </c>
      <c r="D17" s="1" t="s">
        <v>196</v>
      </c>
      <c r="E17" s="1" t="s">
        <v>194</v>
      </c>
      <c r="F17" s="1" t="s">
        <v>60</v>
      </c>
      <c r="G17" s="82">
        <v>125</v>
      </c>
      <c r="H17" s="17">
        <v>1582.57304</v>
      </c>
      <c r="I17" s="18">
        <f t="shared" si="1"/>
        <v>9.1697653777753213E-2</v>
      </c>
    </row>
    <row r="18" spans="1:15" x14ac:dyDescent="0.25">
      <c r="A18" s="1" t="str">
        <f t="shared" si="0"/>
        <v>IL&amp;FS  Infrastructure Debt Fund Series 3BBhilwara Green Energy Limited</v>
      </c>
      <c r="C18" s="16">
        <f t="shared" si="2"/>
        <v>4</v>
      </c>
      <c r="D18" s="1" t="s">
        <v>12</v>
      </c>
      <c r="E18" s="1" t="s">
        <v>180</v>
      </c>
      <c r="F18" s="1" t="s">
        <v>41</v>
      </c>
      <c r="G18" s="82">
        <v>70000</v>
      </c>
      <c r="H18" s="17">
        <v>617.10523000000001</v>
      </c>
      <c r="I18" s="18">
        <f t="shared" si="1"/>
        <v>3.5756391834515747E-2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13</v>
      </c>
      <c r="H20" s="17"/>
      <c r="I20" s="18"/>
    </row>
    <row r="21" spans="1:15" x14ac:dyDescent="0.25">
      <c r="A21" s="1" t="str">
        <f t="shared" si="0"/>
        <v>IL&amp;FS  Infrastructure Debt Fund Series 3BAMRI Hospital Limited</v>
      </c>
      <c r="C21" s="16">
        <f>+C18+1</f>
        <v>5</v>
      </c>
      <c r="D21" s="1" t="s">
        <v>198</v>
      </c>
      <c r="E21" s="1" t="s">
        <v>177</v>
      </c>
      <c r="F21" s="1" t="s">
        <v>70</v>
      </c>
      <c r="G21" s="82">
        <v>410</v>
      </c>
      <c r="H21" s="17">
        <v>4099.1575400000002</v>
      </c>
      <c r="I21" s="18">
        <f t="shared" ref="I21:I27" si="3">+H21/$H$43</f>
        <v>0.23751392155864515</v>
      </c>
    </row>
    <row r="22" spans="1:15" x14ac:dyDescent="0.25">
      <c r="A22" s="1" t="str">
        <f t="shared" si="0"/>
        <v>IL&amp;FS  Infrastructure Debt Fund Series 3BKanchanjunga Power Company Private Limited</v>
      </c>
      <c r="C22" s="16">
        <f>+C21+1</f>
        <v>6</v>
      </c>
      <c r="D22" s="1" t="s">
        <v>61</v>
      </c>
      <c r="E22" s="1" t="s">
        <v>187</v>
      </c>
      <c r="F22" s="1" t="s">
        <v>71</v>
      </c>
      <c r="G22" s="82">
        <v>160</v>
      </c>
      <c r="H22" s="17">
        <v>1600</v>
      </c>
      <c r="I22" s="18">
        <f t="shared" si="3"/>
        <v>9.2707408970144678E-2</v>
      </c>
    </row>
    <row r="23" spans="1:15" x14ac:dyDescent="0.25">
      <c r="A23" s="1" t="str">
        <f>+$C$7&amp;D23</f>
        <v>IL&amp;FS  Infrastructure Debt Fund Series 3BKanchanjunga Power Company Private Limited</v>
      </c>
      <c r="C23" s="16">
        <f t="shared" ref="C23:C27" si="4">+C22+1</f>
        <v>7</v>
      </c>
      <c r="D23" s="1" t="s">
        <v>61</v>
      </c>
      <c r="E23" s="1" t="s">
        <v>187</v>
      </c>
      <c r="F23" s="1" t="s">
        <v>78</v>
      </c>
      <c r="G23" s="82">
        <v>100</v>
      </c>
      <c r="H23" s="17">
        <v>1000</v>
      </c>
      <c r="I23" s="18">
        <f t="shared" si="3"/>
        <v>5.7942130606340424E-2</v>
      </c>
    </row>
    <row r="24" spans="1:15" x14ac:dyDescent="0.25">
      <c r="A24" s="1" t="str">
        <f>+$C$7&amp;D24</f>
        <v>IL&amp;FS  Infrastructure Debt Fund Series 3BBhilangana Hydro Power Limited</v>
      </c>
      <c r="C24" s="16">
        <f t="shared" si="4"/>
        <v>8</v>
      </c>
      <c r="D24" s="1" t="s">
        <v>16</v>
      </c>
      <c r="E24" s="1" t="s">
        <v>179</v>
      </c>
      <c r="F24" s="1" t="s">
        <v>17</v>
      </c>
      <c r="G24" s="82">
        <v>43</v>
      </c>
      <c r="H24" s="17">
        <v>430</v>
      </c>
      <c r="I24" s="18">
        <f t="shared" si="3"/>
        <v>2.4915116160726385E-2</v>
      </c>
    </row>
    <row r="25" spans="1:15" x14ac:dyDescent="0.25">
      <c r="A25" s="1" t="str">
        <f>+$C$7&amp;D25</f>
        <v>IL&amp;FS  Infrastructure Debt Fund Series 3BBhilangana Hydro Power Limited</v>
      </c>
      <c r="C25" s="16">
        <f t="shared" si="4"/>
        <v>9</v>
      </c>
      <c r="D25" s="1" t="s">
        <v>16</v>
      </c>
      <c r="E25" s="1" t="s">
        <v>179</v>
      </c>
      <c r="F25" s="1" t="s">
        <v>18</v>
      </c>
      <c r="G25" s="82">
        <v>24</v>
      </c>
      <c r="H25" s="17">
        <v>240</v>
      </c>
      <c r="I25" s="18">
        <f t="shared" si="3"/>
        <v>1.3906111345521702E-2</v>
      </c>
    </row>
    <row r="26" spans="1:15" x14ac:dyDescent="0.25">
      <c r="C26" s="16">
        <f t="shared" si="4"/>
        <v>10</v>
      </c>
      <c r="D26" s="1" t="s">
        <v>14</v>
      </c>
      <c r="E26" s="1" t="s">
        <v>182</v>
      </c>
      <c r="F26" s="1" t="s">
        <v>15</v>
      </c>
      <c r="G26" s="82">
        <v>24</v>
      </c>
      <c r="H26" s="17">
        <v>180</v>
      </c>
      <c r="I26" s="18">
        <f t="shared" si="3"/>
        <v>1.0429583509141277E-2</v>
      </c>
    </row>
    <row r="27" spans="1:15" x14ac:dyDescent="0.25">
      <c r="C27" s="16">
        <f t="shared" si="4"/>
        <v>11</v>
      </c>
      <c r="D27" s="1" t="s">
        <v>67</v>
      </c>
      <c r="E27" s="1" t="s">
        <v>204</v>
      </c>
      <c r="F27" s="1" t="s">
        <v>68</v>
      </c>
      <c r="G27" s="82">
        <v>100</v>
      </c>
      <c r="H27" s="17">
        <v>93.125</v>
      </c>
      <c r="I27" s="18">
        <f t="shared" si="3"/>
        <v>5.3958609127154524E-3</v>
      </c>
    </row>
    <row r="28" spans="1:15" x14ac:dyDescent="0.25">
      <c r="A28" s="4"/>
      <c r="B28" s="4"/>
      <c r="C28" s="22"/>
      <c r="D28" s="24" t="s">
        <v>26</v>
      </c>
      <c r="E28" s="24"/>
      <c r="F28" s="24"/>
      <c r="G28" s="24"/>
      <c r="H28" s="25">
        <v>15845.964330000001</v>
      </c>
      <c r="I28" s="68">
        <f>SUM(I15:I27)</f>
        <v>0.91814893479227178</v>
      </c>
      <c r="L28" s="156"/>
      <c r="M28" s="156"/>
      <c r="O28" s="150"/>
    </row>
    <row r="29" spans="1:15" x14ac:dyDescent="0.25">
      <c r="A29" s="4"/>
      <c r="B29" s="4"/>
      <c r="C29" s="22"/>
      <c r="D29" s="27"/>
      <c r="E29" s="27"/>
      <c r="F29" s="27"/>
      <c r="G29" s="27"/>
      <c r="H29" s="30"/>
      <c r="I29" s="31"/>
    </row>
    <row r="30" spans="1:15" x14ac:dyDescent="0.25">
      <c r="A30" s="4"/>
      <c r="B30" s="4"/>
      <c r="C30" s="22"/>
      <c r="D30" s="19" t="s">
        <v>27</v>
      </c>
      <c r="G30" s="1"/>
      <c r="H30" s="17"/>
      <c r="I30" s="18"/>
    </row>
    <row r="31" spans="1:15" x14ac:dyDescent="0.25">
      <c r="A31" s="4"/>
      <c r="B31" s="4" t="str">
        <f>+$C$7&amp;D31</f>
        <v>IL&amp;FS  Infrastructure Debt Fund Series 3BTriparty Repo</v>
      </c>
      <c r="C31" s="22"/>
      <c r="D31" s="4" t="s">
        <v>191</v>
      </c>
      <c r="E31" s="94"/>
      <c r="F31" s="94"/>
      <c r="G31" s="94"/>
      <c r="H31" s="17">
        <v>1311.2937984</v>
      </c>
      <c r="I31" s="18">
        <f>+H31/$H$43</f>
        <v>7.5979156530177033E-2</v>
      </c>
    </row>
    <row r="32" spans="1:15" x14ac:dyDescent="0.25">
      <c r="A32" s="4"/>
      <c r="B32" s="4"/>
      <c r="C32" s="22"/>
      <c r="G32" s="1"/>
      <c r="H32" s="94"/>
      <c r="I32" s="145"/>
    </row>
    <row r="33" spans="1:13" x14ac:dyDescent="0.25">
      <c r="C33" s="16"/>
      <c r="D33" s="24" t="s">
        <v>26</v>
      </c>
      <c r="E33" s="24"/>
      <c r="F33" s="24"/>
      <c r="G33" s="24"/>
      <c r="H33" s="96">
        <v>1311.2937984</v>
      </c>
      <c r="I33" s="146">
        <f>SUM(I31:I32)</f>
        <v>7.5979156530177033E-2</v>
      </c>
    </row>
    <row r="34" spans="1:13" x14ac:dyDescent="0.25">
      <c r="C34" s="16"/>
      <c r="D34" s="27"/>
      <c r="E34" s="27"/>
      <c r="F34" s="27"/>
      <c r="G34" s="27"/>
      <c r="H34" s="147"/>
      <c r="I34" s="148"/>
      <c r="M34" s="177"/>
    </row>
    <row r="35" spans="1:13" x14ac:dyDescent="0.25">
      <c r="B35" s="4" t="str">
        <f>+$C$7&amp;D35</f>
        <v>IL&amp;FS  Infrastructure Debt Fund Series 3BTriparty Repo Margin</v>
      </c>
      <c r="C35" s="16"/>
      <c r="D35" s="19" t="s">
        <v>192</v>
      </c>
      <c r="E35" s="94"/>
      <c r="F35" s="94"/>
      <c r="H35" s="17">
        <v>2.5</v>
      </c>
      <c r="I35" s="18">
        <f>+H35/$H$43</f>
        <v>1.4485532651585105E-4</v>
      </c>
    </row>
    <row r="36" spans="1:13" x14ac:dyDescent="0.25">
      <c r="C36" s="16"/>
      <c r="D36" s="19"/>
      <c r="E36" s="94"/>
      <c r="F36" s="94"/>
      <c r="H36" s="17"/>
      <c r="I36" s="37"/>
    </row>
    <row r="37" spans="1:13" x14ac:dyDescent="0.25">
      <c r="A37" s="4"/>
      <c r="B37" s="4"/>
      <c r="C37" s="22"/>
      <c r="D37" s="24" t="s">
        <v>26</v>
      </c>
      <c r="E37" s="24"/>
      <c r="F37" s="24"/>
      <c r="G37" s="24"/>
      <c r="H37" s="25">
        <v>2.5</v>
      </c>
      <c r="I37" s="67">
        <f>SUM(I35:I36)</f>
        <v>1.4485532651585105E-4</v>
      </c>
    </row>
    <row r="38" spans="1:13" x14ac:dyDescent="0.25">
      <c r="C38" s="16"/>
      <c r="H38" s="17"/>
      <c r="I38" s="18"/>
    </row>
    <row r="39" spans="1:13" x14ac:dyDescent="0.25">
      <c r="C39" s="16"/>
      <c r="D39" s="19" t="s">
        <v>30</v>
      </c>
      <c r="H39" s="17"/>
      <c r="I39" s="18"/>
    </row>
    <row r="40" spans="1:13" x14ac:dyDescent="0.25">
      <c r="C40" s="16">
        <v>1</v>
      </c>
      <c r="D40" s="1" t="s">
        <v>31</v>
      </c>
      <c r="E40" s="94"/>
      <c r="F40" s="94"/>
      <c r="H40" s="17">
        <v>-19.934178300001804</v>
      </c>
      <c r="I40" s="18">
        <f>+H40/$H$43</f>
        <v>-1.1550287625887816E-3</v>
      </c>
    </row>
    <row r="41" spans="1:13" x14ac:dyDescent="0.25">
      <c r="B41" s="4" t="str">
        <f>+$C$7&amp;D41</f>
        <v>IL&amp;FS  Infrastructure Debt Fund Series 3BCash &amp; Cash Equivalents</v>
      </c>
      <c r="C41" s="16">
        <v>2</v>
      </c>
      <c r="D41" s="1" t="s">
        <v>32</v>
      </c>
      <c r="E41" s="94"/>
      <c r="F41" s="94"/>
      <c r="H41" s="17">
        <v>118.7750958</v>
      </c>
      <c r="I41" s="18">
        <f>+H41/$H$43</f>
        <v>6.8820821136241963E-3</v>
      </c>
    </row>
    <row r="42" spans="1:13" x14ac:dyDescent="0.25">
      <c r="A42" s="4"/>
      <c r="B42" s="4"/>
      <c r="C42" s="22"/>
      <c r="D42" s="24" t="s">
        <v>26</v>
      </c>
      <c r="E42" s="24"/>
      <c r="F42" s="24"/>
      <c r="G42" s="24"/>
      <c r="H42" s="25">
        <v>98.840917499998199</v>
      </c>
      <c r="I42" s="68">
        <f>SUM(I40:I41)</f>
        <v>5.7270533510354145E-3</v>
      </c>
    </row>
    <row r="43" spans="1:13" x14ac:dyDescent="0.25">
      <c r="A43" s="4"/>
      <c r="B43" s="4"/>
      <c r="C43" s="22"/>
      <c r="D43" s="38" t="s">
        <v>33</v>
      </c>
      <c r="E43" s="38"/>
      <c r="F43" s="38"/>
      <c r="G43" s="38"/>
      <c r="H43" s="39">
        <v>17258.599045899999</v>
      </c>
      <c r="I43" s="98">
        <f>+I28+I33+I37+I42</f>
        <v>1.0000000000000002</v>
      </c>
      <c r="L43" s="149"/>
    </row>
    <row r="44" spans="1:13" s="151" customFormat="1" x14ac:dyDescent="0.25">
      <c r="A44" s="1"/>
      <c r="B44" s="1"/>
      <c r="C44" s="16"/>
      <c r="D44" s="41"/>
      <c r="E44" s="41"/>
      <c r="F44" s="41"/>
      <c r="G44" s="41"/>
      <c r="H44" s="42"/>
      <c r="I44" s="99"/>
      <c r="L44" s="152"/>
    </row>
    <row r="45" spans="1:13" x14ac:dyDescent="0.25">
      <c r="C45" s="16"/>
      <c r="D45" s="44" t="s">
        <v>34</v>
      </c>
      <c r="H45" s="21"/>
      <c r="I45" s="45"/>
    </row>
    <row r="47" spans="1:13" hidden="1" x14ac:dyDescent="0.25">
      <c r="G47" s="100">
        <v>1592507605.24</v>
      </c>
      <c r="H47" s="21">
        <v>15925.0760524</v>
      </c>
    </row>
    <row r="48" spans="1:13" hidden="1" x14ac:dyDescent="0.25">
      <c r="H48" s="21">
        <v>1333.5229934999988</v>
      </c>
    </row>
  </sheetData>
  <sortState ref="D21:I27">
    <sortCondition descending="1" ref="H21:H27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54" sqref="C54"/>
    </sheetView>
  </sheetViews>
  <sheetFormatPr defaultRowHeight="12.75" x14ac:dyDescent="0.2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 x14ac:dyDescent="0.25"/>
    <row r="2" spans="1:3" ht="15.75" thickBot="1" x14ac:dyDescent="0.3">
      <c r="A2" s="158" t="s">
        <v>173</v>
      </c>
      <c r="B2" s="159" t="s">
        <v>4</v>
      </c>
      <c r="C2" s="160" t="s">
        <v>174</v>
      </c>
    </row>
    <row r="3" spans="1:3" ht="13.5" thickBot="1" x14ac:dyDescent="0.25">
      <c r="A3" s="161" t="s">
        <v>83</v>
      </c>
      <c r="B3" s="162" t="s">
        <v>175</v>
      </c>
      <c r="C3" s="163" t="s">
        <v>176</v>
      </c>
    </row>
    <row r="4" spans="1:3" ht="13.5" thickBot="1" x14ac:dyDescent="0.25">
      <c r="A4" s="164" t="s">
        <v>81</v>
      </c>
      <c r="B4" s="165" t="s">
        <v>177</v>
      </c>
      <c r="C4" s="166" t="s">
        <v>176</v>
      </c>
    </row>
    <row r="5" spans="1:3" ht="13.5" thickBot="1" x14ac:dyDescent="0.25">
      <c r="A5" s="164" t="s">
        <v>84</v>
      </c>
      <c r="B5" s="165" t="s">
        <v>178</v>
      </c>
      <c r="C5" s="166" t="s">
        <v>176</v>
      </c>
    </row>
    <row r="6" spans="1:3" ht="13.5" thickBot="1" x14ac:dyDescent="0.25">
      <c r="A6" s="164" t="s">
        <v>16</v>
      </c>
      <c r="B6" s="165" t="s">
        <v>179</v>
      </c>
      <c r="C6" s="166" t="s">
        <v>176</v>
      </c>
    </row>
    <row r="7" spans="1:3" ht="13.5" thickBot="1" x14ac:dyDescent="0.25">
      <c r="A7" s="161" t="s">
        <v>12</v>
      </c>
      <c r="B7" s="162" t="s">
        <v>180</v>
      </c>
      <c r="C7" s="163" t="s">
        <v>181</v>
      </c>
    </row>
    <row r="8" spans="1:3" ht="13.5" thickBot="1" x14ac:dyDescent="0.25">
      <c r="A8" s="164" t="s">
        <v>14</v>
      </c>
      <c r="B8" s="165" t="s">
        <v>182</v>
      </c>
      <c r="C8" s="166" t="s">
        <v>176</v>
      </c>
    </row>
    <row r="9" spans="1:3" ht="13.5" thickBot="1" x14ac:dyDescent="0.25">
      <c r="A9" s="164" t="s">
        <v>195</v>
      </c>
      <c r="B9" s="165" t="s">
        <v>183</v>
      </c>
      <c r="C9" s="166" t="s">
        <v>181</v>
      </c>
    </row>
    <row r="10" spans="1:3" ht="13.5" thickBot="1" x14ac:dyDescent="0.25">
      <c r="A10" s="161" t="s">
        <v>196</v>
      </c>
      <c r="B10" s="162" t="s">
        <v>194</v>
      </c>
      <c r="C10" s="163" t="s">
        <v>181</v>
      </c>
    </row>
    <row r="11" spans="1:3" ht="13.5" thickBot="1" x14ac:dyDescent="0.25">
      <c r="A11" s="164" t="s">
        <v>86</v>
      </c>
      <c r="B11" s="165" t="s">
        <v>184</v>
      </c>
      <c r="C11" s="166" t="s">
        <v>176</v>
      </c>
    </row>
    <row r="12" spans="1:3" ht="13.5" thickBot="1" x14ac:dyDescent="0.25">
      <c r="A12" s="161" t="s">
        <v>67</v>
      </c>
      <c r="B12" s="162" t="s">
        <v>204</v>
      </c>
      <c r="C12" s="163" t="s">
        <v>176</v>
      </c>
    </row>
    <row r="13" spans="1:3" ht="13.5" thickBot="1" x14ac:dyDescent="0.25">
      <c r="A13" s="164" t="s">
        <v>85</v>
      </c>
      <c r="B13" s="165" t="s">
        <v>185</v>
      </c>
      <c r="C13" s="166" t="s">
        <v>176</v>
      </c>
    </row>
    <row r="14" spans="1:3" ht="13.5" thickBot="1" x14ac:dyDescent="0.25">
      <c r="A14" s="161" t="s">
        <v>82</v>
      </c>
      <c r="B14" s="162" t="s">
        <v>186</v>
      </c>
      <c r="C14" s="163" t="s">
        <v>176</v>
      </c>
    </row>
    <row r="15" spans="1:3" ht="13.5" thickBot="1" x14ac:dyDescent="0.25">
      <c r="A15" s="164" t="s">
        <v>61</v>
      </c>
      <c r="B15" s="165" t="s">
        <v>187</v>
      </c>
      <c r="C15" s="166" t="s">
        <v>176</v>
      </c>
    </row>
    <row r="16" spans="1:3" ht="13.5" thickBot="1" x14ac:dyDescent="0.25">
      <c r="A16" s="161" t="s">
        <v>80</v>
      </c>
      <c r="B16" s="162" t="s">
        <v>178</v>
      </c>
      <c r="C16" s="163" t="s">
        <v>176</v>
      </c>
    </row>
    <row r="17" spans="1:3" ht="13.5" thickBot="1" x14ac:dyDescent="0.25">
      <c r="A17" s="164" t="s">
        <v>51</v>
      </c>
      <c r="B17" s="165" t="s">
        <v>178</v>
      </c>
      <c r="C17" s="166" t="s">
        <v>176</v>
      </c>
    </row>
    <row r="18" spans="1:3" ht="13.5" thickBot="1" x14ac:dyDescent="0.25">
      <c r="A18" s="161" t="s">
        <v>21</v>
      </c>
      <c r="B18" s="162" t="s">
        <v>178</v>
      </c>
      <c r="C18" s="163" t="s">
        <v>176</v>
      </c>
    </row>
    <row r="19" spans="1:3" ht="13.5" thickBot="1" x14ac:dyDescent="0.25">
      <c r="A19" s="164" t="s">
        <v>88</v>
      </c>
      <c r="B19" s="165" t="s">
        <v>188</v>
      </c>
      <c r="C19" s="166" t="s">
        <v>176</v>
      </c>
    </row>
    <row r="20" spans="1:3" ht="13.5" thickBot="1" x14ac:dyDescent="0.25">
      <c r="A20" s="164" t="s">
        <v>24</v>
      </c>
      <c r="B20" s="165" t="s">
        <v>178</v>
      </c>
      <c r="C20" s="166" t="s">
        <v>176</v>
      </c>
    </row>
    <row r="21" spans="1:3" ht="13.5" thickBot="1" x14ac:dyDescent="0.25">
      <c r="A21" s="167" t="s">
        <v>25</v>
      </c>
      <c r="B21" s="168" t="s">
        <v>178</v>
      </c>
      <c r="C21" s="169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topLeftCell="C88" workbookViewId="0">
      <selection activeCell="C54" sqref="C54"/>
    </sheetView>
  </sheetViews>
  <sheetFormatPr defaultRowHeight="12.75" x14ac:dyDescent="0.2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20" x14ac:dyDescent="0.2">
      <c r="F1" t="s">
        <v>90</v>
      </c>
    </row>
    <row r="2" spans="1:20" ht="63.75" x14ac:dyDescent="0.2">
      <c r="F2" s="154" t="s">
        <v>91</v>
      </c>
    </row>
    <row r="3" spans="1:20" x14ac:dyDescent="0.2">
      <c r="A3" t="s">
        <v>1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92</v>
      </c>
      <c r="Q3" t="s">
        <v>170</v>
      </c>
      <c r="R3" t="s">
        <v>191</v>
      </c>
      <c r="T3" t="s">
        <v>28</v>
      </c>
    </row>
    <row r="4" spans="1:20" x14ac:dyDescent="0.2">
      <c r="A4" t="s">
        <v>1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93</v>
      </c>
      <c r="R4" t="s">
        <v>192</v>
      </c>
    </row>
    <row r="5" spans="1:20" x14ac:dyDescent="0.2">
      <c r="A5" t="s">
        <v>1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31/07/2019</v>
      </c>
      <c r="E5" t="str">
        <f t="shared" si="3"/>
        <v xml:space="preserve"> 31/</v>
      </c>
      <c r="F5" t="s">
        <v>206</v>
      </c>
      <c r="R5" t="s">
        <v>32</v>
      </c>
    </row>
    <row r="6" spans="1:20" x14ac:dyDescent="0.2">
      <c r="A6" t="s">
        <v>1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20" x14ac:dyDescent="0.2">
      <c r="A7" t="s">
        <v>1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94</v>
      </c>
      <c r="R7" t="s">
        <v>116</v>
      </c>
    </row>
    <row r="8" spans="1:20" x14ac:dyDescent="0.2">
      <c r="A8" t="s">
        <v>1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95</v>
      </c>
      <c r="R8" t="s">
        <v>117</v>
      </c>
    </row>
    <row r="9" spans="1:20" x14ac:dyDescent="0.2">
      <c r="A9" t="s">
        <v>1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96</v>
      </c>
      <c r="G9" t="s">
        <v>6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  <c r="N9" t="s">
        <v>103</v>
      </c>
    </row>
    <row r="10" spans="1:20" x14ac:dyDescent="0.2">
      <c r="A10" t="s">
        <v>1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104</v>
      </c>
    </row>
    <row r="11" spans="1:20" x14ac:dyDescent="0.2">
      <c r="A11" t="s">
        <v>1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Cash / Bank</v>
      </c>
      <c r="E11" t="str">
        <f t="shared" si="3"/>
        <v>/ Ba</v>
      </c>
      <c r="F11" t="s">
        <v>115</v>
      </c>
    </row>
    <row r="12" spans="1:20" x14ac:dyDescent="0.2">
      <c r="A12" t="s">
        <v>1</v>
      </c>
      <c r="B12" t="str">
        <f t="shared" si="0"/>
        <v>IL&amp;FS  Infrastructure Debt Fund Series 1ACash &amp; Cash Equivalents</v>
      </c>
      <c r="C12" t="str">
        <f t="shared" si="1"/>
        <v>Cash &amp; Cash Equivalents</v>
      </c>
      <c r="D12" t="str">
        <f t="shared" si="2"/>
        <v>CASH</v>
      </c>
      <c r="E12" t="str">
        <f t="shared" si="3"/>
        <v/>
      </c>
      <c r="F12" t="s">
        <v>116</v>
      </c>
      <c r="G12">
        <v>803496.10199999996</v>
      </c>
      <c r="H12" s="156">
        <v>1</v>
      </c>
      <c r="I12" s="155">
        <v>803496.10199999996</v>
      </c>
      <c r="J12" s="156">
        <v>1</v>
      </c>
      <c r="K12" s="156">
        <v>803496.1</v>
      </c>
      <c r="L12">
        <v>0</v>
      </c>
      <c r="M12" s="157">
        <v>0</v>
      </c>
      <c r="N12" s="157">
        <v>2166645.3695</v>
      </c>
    </row>
    <row r="13" spans="1:20" x14ac:dyDescent="0.2">
      <c r="A13" t="s">
        <v>1</v>
      </c>
      <c r="B13" t="str">
        <f t="shared" si="0"/>
        <v>IL&amp;FS  Infrastructure Debt Fund Series 1A0</v>
      </c>
      <c r="C13">
        <f t="shared" si="1"/>
        <v>0</v>
      </c>
      <c r="D13" t="str">
        <f t="shared" si="2"/>
        <v>CASH Rec/Payable</v>
      </c>
      <c r="E13" t="str">
        <f t="shared" si="3"/>
        <v>Rec/</v>
      </c>
      <c r="F13" t="s">
        <v>117</v>
      </c>
      <c r="G13">
        <v>-803495.74600000004</v>
      </c>
      <c r="H13">
        <v>1</v>
      </c>
      <c r="I13">
        <v>-803495.74600000004</v>
      </c>
      <c r="J13">
        <v>1</v>
      </c>
      <c r="K13" s="155">
        <v>-803495.75</v>
      </c>
      <c r="L13">
        <v>0</v>
      </c>
      <c r="M13">
        <v>0</v>
      </c>
      <c r="N13">
        <v>-2166644.4103000001</v>
      </c>
    </row>
    <row r="14" spans="1:20" x14ac:dyDescent="0.2">
      <c r="A14" t="s">
        <v>1</v>
      </c>
      <c r="B14" t="str">
        <f t="shared" si="0"/>
        <v>IL&amp;FS  Infrastructure Debt Fund Series 1A0</v>
      </c>
      <c r="C14">
        <f t="shared" si="1"/>
        <v>0</v>
      </c>
      <c r="D14">
        <f t="shared" si="2"/>
        <v>0</v>
      </c>
      <c r="E14" t="str">
        <f t="shared" si="3"/>
        <v/>
      </c>
      <c r="H14" s="156"/>
      <c r="I14" s="155">
        <v>0.35599999999999998</v>
      </c>
      <c r="J14" s="156"/>
      <c r="K14" s="156">
        <v>0.36</v>
      </c>
      <c r="L14">
        <v>0</v>
      </c>
      <c r="M14" s="157">
        <v>0</v>
      </c>
      <c r="N14" s="157">
        <v>0.95920000000000005</v>
      </c>
    </row>
    <row r="15" spans="1:20" x14ac:dyDescent="0.2">
      <c r="A15" t="s">
        <v>1</v>
      </c>
      <c r="B15" t="str">
        <f t="shared" si="0"/>
        <v>IL&amp;FS  Infrastructure Debt Fund Series 1A0</v>
      </c>
      <c r="C15">
        <f t="shared" si="1"/>
        <v>0</v>
      </c>
      <c r="D15" t="str">
        <f t="shared" si="2"/>
        <v>Other Assets</v>
      </c>
      <c r="E15" t="str">
        <f t="shared" si="3"/>
        <v xml:space="preserve"> Ass</v>
      </c>
      <c r="F15" t="s">
        <v>118</v>
      </c>
      <c r="K15" s="155"/>
    </row>
    <row r="16" spans="1:20" x14ac:dyDescent="0.2">
      <c r="A16" t="s">
        <v>1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Other Liabilities and Assets</v>
      </c>
      <c r="E16" t="str">
        <f t="shared" si="3"/>
        <v xml:space="preserve"> Lia</v>
      </c>
      <c r="F16" t="s">
        <v>119</v>
      </c>
      <c r="G16">
        <v>1E-3</v>
      </c>
      <c r="H16" s="156">
        <v>1</v>
      </c>
      <c r="I16" s="155">
        <v>1E-3</v>
      </c>
      <c r="J16" s="156">
        <v>1</v>
      </c>
      <c r="K16" s="156">
        <v>0</v>
      </c>
      <c r="L16">
        <v>0</v>
      </c>
      <c r="M16" s="157">
        <v>0</v>
      </c>
      <c r="N16" s="157">
        <v>2.8E-3</v>
      </c>
    </row>
    <row r="17" spans="1:14" x14ac:dyDescent="0.2">
      <c r="A17" t="s">
        <v>1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I17">
        <v>1E-3</v>
      </c>
      <c r="K17" s="155">
        <v>0</v>
      </c>
      <c r="L17">
        <v>0</v>
      </c>
      <c r="M17">
        <v>0</v>
      </c>
      <c r="N17">
        <v>2.8E-3</v>
      </c>
    </row>
    <row r="18" spans="1:14" x14ac:dyDescent="0.2">
      <c r="A18" t="s">
        <v>1</v>
      </c>
      <c r="B18" t="str">
        <f t="shared" si="0"/>
        <v>IL&amp;FS  Infrastructure Debt Fund Series 1A0</v>
      </c>
      <c r="C18">
        <f t="shared" si="1"/>
        <v>0</v>
      </c>
      <c r="D18">
        <f t="shared" si="2"/>
        <v>0</v>
      </c>
      <c r="E18" t="str">
        <f t="shared" si="3"/>
        <v/>
      </c>
      <c r="G18" s="155"/>
      <c r="H18" s="156"/>
      <c r="I18" s="155">
        <v>0.35699999999999998</v>
      </c>
      <c r="J18" s="156"/>
      <c r="K18" s="156">
        <v>0.37</v>
      </c>
      <c r="L18">
        <v>0</v>
      </c>
      <c r="M18" s="157">
        <v>0</v>
      </c>
      <c r="N18" s="157">
        <v>0.96199999999999997</v>
      </c>
    </row>
    <row r="19" spans="1:14" x14ac:dyDescent="0.2">
      <c r="A19" t="s">
        <v>1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55"/>
    </row>
    <row r="20" spans="1:14" x14ac:dyDescent="0.2">
      <c r="A20" t="s">
        <v>1</v>
      </c>
      <c r="B20" t="str">
        <f t="shared" si="0"/>
        <v>IL&amp;FS  Infrastructure Debt Fund Series 1A0</v>
      </c>
      <c r="C20">
        <f t="shared" si="1"/>
        <v>0</v>
      </c>
      <c r="D20">
        <f t="shared" si="2"/>
        <v>0</v>
      </c>
      <c r="E20" t="str">
        <f t="shared" si="3"/>
        <v/>
      </c>
      <c r="H20" s="156"/>
      <c r="I20" s="155"/>
      <c r="J20" s="156"/>
      <c r="K20" s="156"/>
      <c r="M20" s="157"/>
      <c r="N20" s="157"/>
    </row>
    <row r="21" spans="1:14" x14ac:dyDescent="0.2">
      <c r="A21" t="s">
        <v>1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55"/>
    </row>
    <row r="22" spans="1:14" x14ac:dyDescent="0.2">
      <c r="A22" t="s">
        <v>1</v>
      </c>
      <c r="B22" t="str">
        <f t="shared" si="0"/>
        <v>IL&amp;FS  Infrastructure Debt Fund Series 1A0</v>
      </c>
      <c r="C22">
        <f t="shared" si="1"/>
        <v>0</v>
      </c>
      <c r="D22">
        <f t="shared" si="2"/>
        <v>0</v>
      </c>
      <c r="E22" t="str">
        <f t="shared" si="3"/>
        <v/>
      </c>
      <c r="H22" s="156"/>
      <c r="I22" s="155"/>
      <c r="J22" s="156"/>
      <c r="K22" s="156"/>
      <c r="M22" s="157"/>
      <c r="N22" s="157"/>
    </row>
    <row r="23" spans="1:14" x14ac:dyDescent="0.2">
      <c r="A23" t="s">
        <v>1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55"/>
    </row>
    <row r="24" spans="1:14" x14ac:dyDescent="0.2">
      <c r="A24" t="s">
        <v>1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55"/>
      <c r="I24" s="156"/>
      <c r="K24" s="156"/>
      <c r="L24" s="155"/>
      <c r="M24" s="157"/>
      <c r="N24" s="157"/>
    </row>
    <row r="25" spans="1:14" x14ac:dyDescent="0.2">
      <c r="A25" t="s">
        <v>1</v>
      </c>
      <c r="B25" t="str">
        <f t="shared" si="0"/>
        <v>IL&amp;FS  Infrastructure Debt Fund Series 1A0</v>
      </c>
      <c r="C25">
        <f t="shared" si="1"/>
        <v>0</v>
      </c>
      <c r="D25">
        <f t="shared" si="2"/>
        <v>0</v>
      </c>
      <c r="E25" t="str">
        <f t="shared" si="3"/>
        <v/>
      </c>
      <c r="K25" s="155"/>
    </row>
    <row r="26" spans="1:14" x14ac:dyDescent="0.2">
      <c r="A26" t="s">
        <v>1</v>
      </c>
      <c r="B26" t="str">
        <f t="shared" si="0"/>
        <v>IL&amp;FS  Infrastructure Debt Fund Series 1A0</v>
      </c>
      <c r="C26">
        <f t="shared" si="1"/>
        <v>0</v>
      </c>
      <c r="D26">
        <f t="shared" si="2"/>
        <v>0</v>
      </c>
      <c r="E26" t="str">
        <f t="shared" si="3"/>
        <v/>
      </c>
      <c r="H26" s="156"/>
      <c r="I26" s="155"/>
      <c r="J26" s="156"/>
      <c r="K26" s="156"/>
      <c r="M26" s="157"/>
      <c r="N26" s="157"/>
    </row>
    <row r="27" spans="1:14" x14ac:dyDescent="0.2">
      <c r="A27" t="s">
        <v>1</v>
      </c>
      <c r="B27" t="str">
        <f t="shared" si="0"/>
        <v>IL&amp;FS  Infrastructure Debt Fund Series 1A0</v>
      </c>
      <c r="C27">
        <f t="shared" si="1"/>
        <v>0</v>
      </c>
      <c r="D27">
        <f t="shared" si="2"/>
        <v>0</v>
      </c>
      <c r="E27" t="str">
        <f t="shared" si="3"/>
        <v/>
      </c>
      <c r="K27" s="155"/>
    </row>
    <row r="28" spans="1:14" x14ac:dyDescent="0.2">
      <c r="A28" t="s">
        <v>1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56"/>
      <c r="I28" s="155"/>
      <c r="J28" s="156"/>
      <c r="K28" s="156"/>
      <c r="M28" s="157"/>
      <c r="N28" s="157"/>
    </row>
    <row r="29" spans="1:14" x14ac:dyDescent="0.2">
      <c r="A29" t="s">
        <v>1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K29" s="155"/>
    </row>
    <row r="30" spans="1:14" x14ac:dyDescent="0.2">
      <c r="A30" t="s">
        <v>1</v>
      </c>
      <c r="B30" t="str">
        <f t="shared" si="0"/>
        <v>IL&amp;FS  Infrastructure Debt Fund Series 1A0</v>
      </c>
      <c r="C30">
        <f t="shared" si="1"/>
        <v>0</v>
      </c>
      <c r="D30">
        <f t="shared" si="2"/>
        <v>0</v>
      </c>
      <c r="E30" t="str">
        <f t="shared" si="3"/>
        <v/>
      </c>
      <c r="G30" s="155"/>
      <c r="H30" s="156"/>
      <c r="I30" s="155"/>
      <c r="J30" s="156"/>
      <c r="K30" s="156"/>
      <c r="M30" s="157"/>
      <c r="N30" s="157"/>
    </row>
    <row r="31" spans="1:14" x14ac:dyDescent="0.2">
      <c r="A31" t="s">
        <v>1</v>
      </c>
      <c r="B31" t="str">
        <f t="shared" si="0"/>
        <v>IL&amp;FS  Infrastructure Debt Fund Series 1A0</v>
      </c>
      <c r="C31">
        <f t="shared" si="1"/>
        <v>0</v>
      </c>
      <c r="D31">
        <f t="shared" si="2"/>
        <v>0</v>
      </c>
      <c r="E31" t="str">
        <f t="shared" si="3"/>
        <v/>
      </c>
      <c r="K31" s="155"/>
    </row>
    <row r="32" spans="1:14" x14ac:dyDescent="0.2">
      <c r="A32" t="s">
        <v>1</v>
      </c>
      <c r="B32" t="str">
        <f t="shared" si="0"/>
        <v>IL&amp;FS  Infrastructure Debt Fund Series 1A0</v>
      </c>
      <c r="C32">
        <f t="shared" si="1"/>
        <v>0</v>
      </c>
      <c r="D32">
        <f t="shared" si="2"/>
        <v>0</v>
      </c>
      <c r="E32" t="str">
        <f t="shared" si="3"/>
        <v/>
      </c>
      <c r="H32" s="156"/>
      <c r="I32" s="155"/>
      <c r="J32" s="156"/>
      <c r="K32" s="156"/>
      <c r="M32" s="157"/>
      <c r="N32" s="157"/>
    </row>
    <row r="33" spans="1:16" x14ac:dyDescent="0.2">
      <c r="A33" t="s">
        <v>1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K33" s="155"/>
    </row>
    <row r="34" spans="1:16" x14ac:dyDescent="0.2">
      <c r="A34" t="s">
        <v>1</v>
      </c>
      <c r="B34" t="str">
        <f t="shared" si="0"/>
        <v>IL&amp;FS  Infrastructure Debt Fund Series 1A0</v>
      </c>
      <c r="C34">
        <f t="shared" si="1"/>
        <v>0</v>
      </c>
      <c r="D34">
        <f t="shared" si="2"/>
        <v>0</v>
      </c>
      <c r="E34" t="str">
        <f t="shared" si="3"/>
        <v/>
      </c>
      <c r="G34" s="155"/>
      <c r="I34" s="155"/>
      <c r="K34" s="156"/>
      <c r="M34" s="157"/>
      <c r="N34" s="157"/>
      <c r="P34" t="s">
        <v>171</v>
      </c>
    </row>
    <row r="35" spans="1:16" x14ac:dyDescent="0.2">
      <c r="A35" t="s">
        <v>1</v>
      </c>
      <c r="B35" t="str">
        <f t="shared" si="0"/>
        <v>IL&amp;FS  Infrastructure Debt Fund Series 1A0</v>
      </c>
      <c r="C35">
        <f t="shared" si="1"/>
        <v>0</v>
      </c>
      <c r="D35">
        <f t="shared" si="2"/>
        <v>0</v>
      </c>
      <c r="E35" t="str">
        <f t="shared" si="3"/>
        <v/>
      </c>
      <c r="K35" s="155"/>
      <c r="P35" t="s">
        <v>172</v>
      </c>
    </row>
    <row r="36" spans="1:16" x14ac:dyDescent="0.2">
      <c r="A36" t="s">
        <v>1</v>
      </c>
      <c r="B36" t="str">
        <f t="shared" si="0"/>
        <v>IL&amp;FS  Infrastructure Debt Fund Series 1A0</v>
      </c>
      <c r="C36">
        <f t="shared" si="1"/>
        <v>0</v>
      </c>
      <c r="D36">
        <f t="shared" si="2"/>
        <v>0</v>
      </c>
      <c r="E36" t="str">
        <f t="shared" si="3"/>
        <v/>
      </c>
      <c r="G36" s="155"/>
      <c r="I36" s="156"/>
      <c r="K36" s="156"/>
      <c r="L36" s="155"/>
      <c r="M36" s="157"/>
      <c r="N36" s="157"/>
    </row>
    <row r="37" spans="1:16" x14ac:dyDescent="0.2">
      <c r="A37" t="s">
        <v>1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K37" s="155"/>
    </row>
    <row r="38" spans="1:16" x14ac:dyDescent="0.2">
      <c r="A38" t="s">
        <v>1</v>
      </c>
      <c r="B38" t="str">
        <f t="shared" si="0"/>
        <v>IL&amp;FS  Infrastructure Debt Fund Series 1A0</v>
      </c>
      <c r="C38">
        <f t="shared" si="1"/>
        <v>0</v>
      </c>
      <c r="D38">
        <f t="shared" si="2"/>
        <v>0</v>
      </c>
      <c r="E38" t="str">
        <f t="shared" si="3"/>
        <v/>
      </c>
      <c r="G38" s="155"/>
      <c r="H38" s="156"/>
      <c r="I38" s="155"/>
      <c r="J38" s="156"/>
      <c r="K38" s="156"/>
      <c r="M38" s="157"/>
      <c r="N38" s="157"/>
    </row>
    <row r="39" spans="1:16" x14ac:dyDescent="0.2">
      <c r="A39" t="s">
        <v>1</v>
      </c>
      <c r="B39" t="str">
        <f t="shared" si="0"/>
        <v>IL&amp;FS  Infrastructure Debt Fund Series 1A0</v>
      </c>
      <c r="C39">
        <f t="shared" si="1"/>
        <v>0</v>
      </c>
      <c r="D39">
        <f t="shared" si="2"/>
        <v>0</v>
      </c>
      <c r="E39" t="str">
        <f t="shared" si="3"/>
        <v/>
      </c>
      <c r="K39" s="155"/>
    </row>
    <row r="40" spans="1:16" x14ac:dyDescent="0.2">
      <c r="A40" t="s">
        <v>1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M40" s="157"/>
      <c r="N40" s="157"/>
    </row>
    <row r="41" spans="1:16" x14ac:dyDescent="0.2">
      <c r="A41" t="s">
        <v>1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</row>
    <row r="42" spans="1:16" x14ac:dyDescent="0.2">
      <c r="A42" t="s">
        <v>35</v>
      </c>
      <c r="B42" t="str">
        <f t="shared" ref="B42:B43" si="4">+A42&amp;""&amp;C42</f>
        <v>IL&amp;FS  Infrastructure Debt Fund Series 1B0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96</v>
      </c>
      <c r="G42" t="s">
        <v>6</v>
      </c>
      <c r="H42" t="s">
        <v>97</v>
      </c>
      <c r="I42" s="156" t="s">
        <v>98</v>
      </c>
      <c r="J42" t="s">
        <v>99</v>
      </c>
      <c r="K42" s="156" t="s">
        <v>100</v>
      </c>
      <c r="L42" s="155" t="s">
        <v>101</v>
      </c>
      <c r="M42" s="157" t="s">
        <v>102</v>
      </c>
      <c r="N42" s="157" t="s">
        <v>103</v>
      </c>
    </row>
    <row r="43" spans="1:16" x14ac:dyDescent="0.2">
      <c r="A43" t="s">
        <v>35</v>
      </c>
      <c r="B43" t="str">
        <f t="shared" si="4"/>
        <v>IL&amp;FS  Infrastructure Debt Fund Series 1B0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104</v>
      </c>
    </row>
    <row r="44" spans="1:16" x14ac:dyDescent="0.2">
      <c r="A44" t="s">
        <v>35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105</v>
      </c>
      <c r="G44" s="155"/>
      <c r="I44" s="155"/>
      <c r="K44" s="155"/>
      <c r="M44" s="157"/>
      <c r="N44" s="157"/>
    </row>
    <row r="45" spans="1:16" x14ac:dyDescent="0.2">
      <c r="A45" t="s">
        <v>35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120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0.159</v>
      </c>
    </row>
    <row r="46" spans="1:16" x14ac:dyDescent="0.2">
      <c r="A46" t="s">
        <v>35</v>
      </c>
      <c r="B46" t="str">
        <f t="shared" si="0"/>
        <v>IL&amp;FS  Infrastructure Debt Fund Series 1B0</v>
      </c>
      <c r="C46">
        <f t="shared" ref="C46:C67" si="5">+IF(E46="CBLO",$R$3,IF(E46="Marg",$R$4,IF(D46="cash",$R$5,0)))</f>
        <v>0</v>
      </c>
      <c r="D46">
        <f t="shared" ref="D46:D67" si="6">+F46</f>
        <v>0</v>
      </c>
      <c r="E46" t="str">
        <f t="shared" ref="E46:E68" si="7">+MID(F46,6,4)</f>
        <v/>
      </c>
      <c r="I46" s="155"/>
      <c r="K46" s="156">
        <v>115506942</v>
      </c>
      <c r="M46" s="157"/>
      <c r="N46" s="157"/>
    </row>
    <row r="47" spans="1:16" x14ac:dyDescent="0.2">
      <c r="A47" t="s">
        <v>35</v>
      </c>
      <c r="B47" t="str">
        <f t="shared" si="0"/>
        <v>IL&amp;FS  Infrastructure Debt Fund Series 1B0</v>
      </c>
      <c r="C47">
        <f t="shared" si="5"/>
        <v>0</v>
      </c>
      <c r="D47" t="str">
        <f t="shared" si="6"/>
        <v>Williamson Magor &amp; Co. Limited</v>
      </c>
      <c r="E47" t="str">
        <f t="shared" si="7"/>
        <v>amso</v>
      </c>
      <c r="F47" t="s">
        <v>51</v>
      </c>
      <c r="G47">
        <v>578</v>
      </c>
      <c r="H47">
        <v>1000000</v>
      </c>
      <c r="I47">
        <v>578000000</v>
      </c>
      <c r="J47">
        <v>1000000</v>
      </c>
      <c r="K47">
        <v>578000000</v>
      </c>
      <c r="L47">
        <v>0</v>
      </c>
      <c r="M47">
        <v>0</v>
      </c>
      <c r="N47">
        <v>0.14030000000000001</v>
      </c>
    </row>
    <row r="48" spans="1:16" x14ac:dyDescent="0.2">
      <c r="A48" t="s">
        <v>35</v>
      </c>
      <c r="B48" t="str">
        <f t="shared" ref="B48:B106" si="8">+A48&amp;""&amp;C48</f>
        <v>IL&amp;FS  Infrastructure Debt Fund Series 1B0</v>
      </c>
      <c r="C48">
        <f t="shared" si="5"/>
        <v>0</v>
      </c>
      <c r="D48">
        <f t="shared" si="6"/>
        <v>0</v>
      </c>
      <c r="E48" t="str">
        <f t="shared" si="7"/>
        <v/>
      </c>
      <c r="H48" s="156"/>
      <c r="I48" s="156"/>
      <c r="J48" s="156"/>
      <c r="K48" s="156">
        <v>6627206</v>
      </c>
      <c r="M48" s="157"/>
      <c r="N48" s="157"/>
    </row>
    <row r="49" spans="1:14" x14ac:dyDescent="0.2">
      <c r="A49" t="s">
        <v>35</v>
      </c>
      <c r="B49" t="str">
        <f t="shared" si="8"/>
        <v>IL&amp;FS  Infrastructure Debt Fund Series 1B0</v>
      </c>
      <c r="C49">
        <f t="shared" si="5"/>
        <v>0</v>
      </c>
      <c r="D49" t="str">
        <f t="shared" si="6"/>
        <v>Bhilangana Hydro Power Limited_31032030</v>
      </c>
      <c r="E49" t="str">
        <f t="shared" si="7"/>
        <v>ngan</v>
      </c>
      <c r="F49" t="s">
        <v>110</v>
      </c>
      <c r="G49">
        <v>580</v>
      </c>
      <c r="H49">
        <v>1000000</v>
      </c>
      <c r="I49" s="156">
        <v>580000000</v>
      </c>
      <c r="J49">
        <v>1000000</v>
      </c>
      <c r="K49" s="156">
        <v>580000000</v>
      </c>
      <c r="L49">
        <v>0</v>
      </c>
      <c r="M49" s="157">
        <v>0</v>
      </c>
      <c r="N49" s="157">
        <v>0.13919999999999999</v>
      </c>
    </row>
    <row r="50" spans="1:14" x14ac:dyDescent="0.2">
      <c r="A50" t="s">
        <v>35</v>
      </c>
      <c r="B50" t="str">
        <f t="shared" si="8"/>
        <v>IL&amp;FS  Infrastructure Debt Fund Series 1B0</v>
      </c>
      <c r="C50">
        <f t="shared" si="5"/>
        <v>0</v>
      </c>
      <c r="D50">
        <f t="shared" si="6"/>
        <v>0</v>
      </c>
      <c r="E50" t="str">
        <f t="shared" si="7"/>
        <v/>
      </c>
      <c r="K50">
        <v>0</v>
      </c>
    </row>
    <row r="51" spans="1:14" x14ac:dyDescent="0.2">
      <c r="A51" t="s">
        <v>35</v>
      </c>
      <c r="B51" t="str">
        <f t="shared" si="8"/>
        <v>IL&amp;FS  Infrastructure Debt Fund Series 1B0</v>
      </c>
      <c r="C51">
        <f t="shared" si="5"/>
        <v>0</v>
      </c>
      <c r="D51" t="str">
        <f t="shared" si="6"/>
        <v>IWEL_1B_15042021</v>
      </c>
      <c r="E51" t="str">
        <f t="shared" si="7"/>
        <v>1B_1</v>
      </c>
      <c r="F51" t="s">
        <v>121</v>
      </c>
      <c r="G51" s="156">
        <v>200</v>
      </c>
      <c r="H51">
        <v>1000000</v>
      </c>
      <c r="I51" s="156">
        <v>200000000</v>
      </c>
      <c r="J51">
        <v>1000000</v>
      </c>
      <c r="K51" s="156">
        <v>200000000</v>
      </c>
      <c r="L51">
        <v>0</v>
      </c>
      <c r="M51" s="157">
        <v>0</v>
      </c>
      <c r="N51" s="157">
        <v>6.08E-2</v>
      </c>
    </row>
    <row r="52" spans="1:14" x14ac:dyDescent="0.2">
      <c r="A52" t="s">
        <v>35</v>
      </c>
      <c r="B52" t="str">
        <f t="shared" si="8"/>
        <v>IL&amp;FS  Infrastructure Debt Fund Series 1B0</v>
      </c>
      <c r="C52">
        <f t="shared" si="5"/>
        <v>0</v>
      </c>
      <c r="D52">
        <f t="shared" si="6"/>
        <v>0</v>
      </c>
      <c r="E52" t="str">
        <f t="shared" si="7"/>
        <v/>
      </c>
      <c r="G52" s="156"/>
      <c r="I52" s="156"/>
      <c r="K52" s="156">
        <v>53211687</v>
      </c>
      <c r="M52" s="157"/>
      <c r="N52" s="157"/>
    </row>
    <row r="53" spans="1:14" x14ac:dyDescent="0.2">
      <c r="A53" t="s">
        <v>35</v>
      </c>
      <c r="B53" t="str">
        <f t="shared" si="8"/>
        <v>IL&amp;FS  Infrastructure Debt Fund Series 1B0</v>
      </c>
      <c r="C53">
        <f t="shared" si="5"/>
        <v>0</v>
      </c>
      <c r="D53" t="str">
        <f t="shared" si="6"/>
        <v>ADPL_26_SEP_2021</v>
      </c>
      <c r="E53" t="str">
        <f t="shared" si="7"/>
        <v>26_S</v>
      </c>
      <c r="F53" t="s">
        <v>106</v>
      </c>
      <c r="G53">
        <v>250100</v>
      </c>
      <c r="H53">
        <v>1000</v>
      </c>
      <c r="I53" s="156">
        <v>250100000</v>
      </c>
      <c r="J53">
        <v>1000</v>
      </c>
      <c r="K53" s="156">
        <v>250100000</v>
      </c>
      <c r="L53">
        <v>0</v>
      </c>
      <c r="M53" s="157">
        <v>0</v>
      </c>
      <c r="N53" s="157">
        <v>0.06</v>
      </c>
    </row>
    <row r="54" spans="1:14" x14ac:dyDescent="0.2">
      <c r="A54" t="s">
        <v>35</v>
      </c>
      <c r="B54" t="str">
        <f t="shared" si="8"/>
        <v>IL&amp;FS  Infrastructure Debt Fund Series 1B0</v>
      </c>
      <c r="C54">
        <f t="shared" si="5"/>
        <v>0</v>
      </c>
      <c r="D54">
        <f t="shared" si="6"/>
        <v>0</v>
      </c>
      <c r="E54" t="str">
        <f t="shared" si="7"/>
        <v/>
      </c>
      <c r="K54" s="156">
        <v>0</v>
      </c>
    </row>
    <row r="55" spans="1:14" x14ac:dyDescent="0.2">
      <c r="A55" t="s">
        <v>35</v>
      </c>
      <c r="B55" t="str">
        <f t="shared" si="8"/>
        <v>IL&amp;FS  Infrastructure Debt Fund Series 1B0</v>
      </c>
      <c r="C55">
        <f t="shared" si="5"/>
        <v>0</v>
      </c>
      <c r="D55" t="str">
        <f t="shared" si="6"/>
        <v>GHV HOSPITALITY INDIA PVT LTD_1B_150421</v>
      </c>
      <c r="E55" t="str">
        <f t="shared" si="7"/>
        <v>OSPI</v>
      </c>
      <c r="F55" t="s">
        <v>122</v>
      </c>
      <c r="G55" s="156">
        <v>200</v>
      </c>
      <c r="H55">
        <v>1000000</v>
      </c>
      <c r="I55" s="156">
        <v>200000000</v>
      </c>
      <c r="J55">
        <v>1000000</v>
      </c>
      <c r="K55" s="156">
        <v>200000000</v>
      </c>
      <c r="L55">
        <v>0</v>
      </c>
      <c r="M55" s="157">
        <v>0</v>
      </c>
      <c r="N55" s="157">
        <v>4.9000000000000002E-2</v>
      </c>
    </row>
    <row r="56" spans="1:14" x14ac:dyDescent="0.2">
      <c r="A56" t="s">
        <v>35</v>
      </c>
      <c r="B56" t="str">
        <f t="shared" si="8"/>
        <v>IL&amp;FS  Infrastructure Debt Fund Series 1B0</v>
      </c>
      <c r="C56">
        <f t="shared" si="5"/>
        <v>0</v>
      </c>
      <c r="D56">
        <f t="shared" si="6"/>
        <v>0</v>
      </c>
      <c r="E56" t="str">
        <f t="shared" si="7"/>
        <v/>
      </c>
      <c r="I56" s="156"/>
      <c r="K56" s="156">
        <v>4000045</v>
      </c>
      <c r="M56" s="157"/>
      <c r="N56" s="157"/>
    </row>
    <row r="57" spans="1:14" x14ac:dyDescent="0.2">
      <c r="A57" t="s">
        <v>35</v>
      </c>
      <c r="B57" t="str">
        <f t="shared" si="8"/>
        <v>IL&amp;FS  Infrastructure Debt Fund Series 1B0</v>
      </c>
      <c r="C57">
        <f t="shared" si="5"/>
        <v>0</v>
      </c>
      <c r="D57" t="str">
        <f t="shared" si="6"/>
        <v>Abhitech Developers Private Limited</v>
      </c>
      <c r="E57" t="str">
        <f t="shared" si="7"/>
        <v xml:space="preserve">ech </v>
      </c>
      <c r="F57" t="s">
        <v>21</v>
      </c>
      <c r="G57">
        <v>175000</v>
      </c>
      <c r="H57">
        <v>1000</v>
      </c>
      <c r="I57" s="156">
        <v>175000000</v>
      </c>
      <c r="J57">
        <v>1000</v>
      </c>
      <c r="K57" s="156">
        <v>175000000</v>
      </c>
      <c r="L57" s="155">
        <v>0</v>
      </c>
      <c r="M57" s="157">
        <v>0</v>
      </c>
      <c r="N57" s="157">
        <v>4.2000000000000003E-2</v>
      </c>
    </row>
    <row r="58" spans="1:14" x14ac:dyDescent="0.2">
      <c r="A58" t="s">
        <v>35</v>
      </c>
      <c r="B58" t="str">
        <f t="shared" si="8"/>
        <v>IL&amp;FS  Infrastructure Debt Fund Series 1B0</v>
      </c>
      <c r="C58">
        <f t="shared" si="5"/>
        <v>0</v>
      </c>
      <c r="D58">
        <f t="shared" si="6"/>
        <v>0</v>
      </c>
      <c r="E58" t="str">
        <f t="shared" si="7"/>
        <v/>
      </c>
      <c r="K58">
        <v>0</v>
      </c>
    </row>
    <row r="59" spans="1:14" x14ac:dyDescent="0.2">
      <c r="A59" t="s">
        <v>35</v>
      </c>
      <c r="B59" t="str">
        <f t="shared" si="8"/>
        <v>IL&amp;FS  Infrastructure Debt Fund Series 1B0</v>
      </c>
      <c r="C59">
        <f t="shared" si="5"/>
        <v>0</v>
      </c>
      <c r="D59" t="str">
        <f t="shared" si="6"/>
        <v>Babcock Borsig Limited_31032021</v>
      </c>
      <c r="E59" t="str">
        <f t="shared" si="7"/>
        <v>ck B</v>
      </c>
      <c r="F59" t="s">
        <v>123</v>
      </c>
      <c r="G59">
        <v>150</v>
      </c>
      <c r="H59">
        <v>952118.49</v>
      </c>
      <c r="I59">
        <v>142817773.5</v>
      </c>
      <c r="J59">
        <v>952118.49</v>
      </c>
      <c r="K59">
        <v>142817773.5</v>
      </c>
      <c r="L59">
        <v>0</v>
      </c>
      <c r="M59">
        <v>0</v>
      </c>
      <c r="N59">
        <v>3.8600000000000002E-2</v>
      </c>
    </row>
    <row r="60" spans="1:14" x14ac:dyDescent="0.2">
      <c r="A60" t="s">
        <v>35</v>
      </c>
      <c r="B60" t="str">
        <f t="shared" si="8"/>
        <v>IL&amp;FS  Infrastructure Debt Fund Series 1B0</v>
      </c>
      <c r="C60">
        <f t="shared" si="5"/>
        <v>0</v>
      </c>
      <c r="D60">
        <f t="shared" si="6"/>
        <v>0</v>
      </c>
      <c r="E60" t="str">
        <f t="shared" si="7"/>
        <v/>
      </c>
      <c r="K60">
        <v>18147151</v>
      </c>
    </row>
    <row r="61" spans="1:14" x14ac:dyDescent="0.2">
      <c r="A61" t="s">
        <v>35</v>
      </c>
      <c r="B61" t="str">
        <f t="shared" si="8"/>
        <v>IL&amp;FS  Infrastructure Debt Fund Series 1B0</v>
      </c>
      <c r="C61">
        <f t="shared" si="5"/>
        <v>0</v>
      </c>
      <c r="D61" t="str">
        <f t="shared" si="6"/>
        <v>GHV HOSPITALITY INDIA PVT LTD_1A_150421</v>
      </c>
      <c r="E61" t="str">
        <f t="shared" si="7"/>
        <v>OSPI</v>
      </c>
      <c r="F61" t="s">
        <v>107</v>
      </c>
      <c r="G61">
        <v>140</v>
      </c>
      <c r="H61">
        <v>1000000</v>
      </c>
      <c r="I61">
        <v>140000000</v>
      </c>
      <c r="J61">
        <v>1000000</v>
      </c>
      <c r="K61">
        <v>140000000</v>
      </c>
      <c r="L61">
        <v>0</v>
      </c>
      <c r="M61">
        <v>0</v>
      </c>
      <c r="N61">
        <v>3.4299999999999997E-2</v>
      </c>
    </row>
    <row r="62" spans="1:14" x14ac:dyDescent="0.2">
      <c r="A62" t="s">
        <v>35</v>
      </c>
      <c r="B62" t="str">
        <f t="shared" si="8"/>
        <v>IL&amp;FS  Infrastructure Debt Fund Series 1B0</v>
      </c>
      <c r="C62">
        <f t="shared" si="5"/>
        <v>0</v>
      </c>
      <c r="D62">
        <f t="shared" si="6"/>
        <v>0</v>
      </c>
      <c r="E62" t="str">
        <f t="shared" si="7"/>
        <v/>
      </c>
      <c r="K62">
        <v>2800031</v>
      </c>
    </row>
    <row r="63" spans="1:14" x14ac:dyDescent="0.2">
      <c r="A63" t="s">
        <v>35</v>
      </c>
      <c r="B63" t="str">
        <f t="shared" si="8"/>
        <v>IL&amp;FS  Infrastructure Debt Fund Series 1B0</v>
      </c>
      <c r="C63">
        <f t="shared" si="5"/>
        <v>0</v>
      </c>
      <c r="D63" t="str">
        <f t="shared" si="6"/>
        <v>Clean Max Enviro Energy Solutions Private Limited</v>
      </c>
      <c r="E63" t="str">
        <f t="shared" si="7"/>
        <v xml:space="preserve"> Max</v>
      </c>
      <c r="F63" t="s">
        <v>14</v>
      </c>
      <c r="G63">
        <v>113</v>
      </c>
      <c r="H63">
        <v>750000</v>
      </c>
      <c r="I63">
        <v>84750000</v>
      </c>
      <c r="J63">
        <v>750000</v>
      </c>
      <c r="K63">
        <v>84750000</v>
      </c>
      <c r="L63">
        <v>0</v>
      </c>
      <c r="M63">
        <v>0</v>
      </c>
      <c r="N63">
        <v>2.0299999999999999E-2</v>
      </c>
    </row>
    <row r="64" spans="1:14" x14ac:dyDescent="0.2">
      <c r="A64" t="s">
        <v>35</v>
      </c>
      <c r="B64" t="str">
        <f t="shared" si="8"/>
        <v>IL&amp;FS  Infrastructure Debt Fund Series 1B0</v>
      </c>
      <c r="C64">
        <f t="shared" si="5"/>
        <v>0</v>
      </c>
      <c r="D64">
        <f t="shared" si="6"/>
        <v>0</v>
      </c>
      <c r="E64" t="str">
        <f t="shared" si="7"/>
        <v/>
      </c>
      <c r="K64">
        <v>0</v>
      </c>
    </row>
    <row r="65" spans="1:14" x14ac:dyDescent="0.2">
      <c r="A65" t="s">
        <v>35</v>
      </c>
      <c r="B65" t="str">
        <f t="shared" si="8"/>
        <v>IL&amp;FS  Infrastructure Debt Fund Series 1B0</v>
      </c>
      <c r="C65">
        <f t="shared" si="5"/>
        <v>0</v>
      </c>
      <c r="D65" t="str">
        <f t="shared" si="6"/>
        <v>Abhitech Developers Private Limited</v>
      </c>
      <c r="E65" t="str">
        <f t="shared" si="7"/>
        <v xml:space="preserve">ech </v>
      </c>
      <c r="F65" t="s">
        <v>21</v>
      </c>
      <c r="G65">
        <v>70000</v>
      </c>
      <c r="H65">
        <v>1000</v>
      </c>
      <c r="I65">
        <v>70000000</v>
      </c>
      <c r="J65">
        <v>1000</v>
      </c>
      <c r="K65">
        <v>70000000</v>
      </c>
      <c r="L65">
        <v>0</v>
      </c>
      <c r="M65">
        <v>0</v>
      </c>
      <c r="N65">
        <v>1.6799999999999999E-2</v>
      </c>
    </row>
    <row r="66" spans="1:14" x14ac:dyDescent="0.2">
      <c r="A66" t="s">
        <v>35</v>
      </c>
      <c r="B66" t="str">
        <f t="shared" si="8"/>
        <v>IL&amp;FS  Infrastructure Debt Fund Series 1B0</v>
      </c>
      <c r="C66">
        <f t="shared" si="5"/>
        <v>0</v>
      </c>
      <c r="D66">
        <f t="shared" si="6"/>
        <v>0</v>
      </c>
      <c r="E66" t="str">
        <f t="shared" si="7"/>
        <v/>
      </c>
      <c r="K66">
        <v>0</v>
      </c>
    </row>
    <row r="67" spans="1:14" x14ac:dyDescent="0.2">
      <c r="A67" t="s">
        <v>35</v>
      </c>
      <c r="B67" t="str">
        <f t="shared" si="8"/>
        <v>IL&amp;FS  Infrastructure Debt Fund Series 1B0</v>
      </c>
      <c r="C67">
        <f t="shared" si="5"/>
        <v>0</v>
      </c>
      <c r="D67" t="str">
        <f t="shared" si="6"/>
        <v>Bhilwara Green Energy Limited</v>
      </c>
      <c r="E67" t="str">
        <f t="shared" si="7"/>
        <v xml:space="preserve">ara </v>
      </c>
      <c r="F67" t="s">
        <v>12</v>
      </c>
      <c r="G67">
        <v>70727</v>
      </c>
      <c r="H67">
        <v>879.37</v>
      </c>
      <c r="I67">
        <v>62195513.126000002</v>
      </c>
      <c r="J67">
        <v>881.57889999999998</v>
      </c>
      <c r="K67">
        <v>62351430.859999999</v>
      </c>
      <c r="L67">
        <v>155918</v>
      </c>
      <c r="M67">
        <v>2.5000000000000001E-3</v>
      </c>
      <c r="N67">
        <v>1.4999999999999999E-2</v>
      </c>
    </row>
    <row r="68" spans="1:14" x14ac:dyDescent="0.2">
      <c r="A68" t="s">
        <v>35</v>
      </c>
      <c r="B68" t="str">
        <f t="shared" si="8"/>
        <v>IL&amp;FS  Infrastructure Debt Fund Series 1B0</v>
      </c>
      <c r="C68">
        <f t="shared" ref="C68:C110" si="9">+IF(E68="CBLO",$R$3,IF(E68="Marg",$R$4,IF(D68="cash",$R$5,0)))</f>
        <v>0</v>
      </c>
      <c r="D68">
        <f t="shared" ref="D68:D110" si="10">+F68</f>
        <v>0</v>
      </c>
      <c r="E68" t="str">
        <f t="shared" si="7"/>
        <v/>
      </c>
      <c r="K68">
        <v>1</v>
      </c>
    </row>
    <row r="69" spans="1:14" x14ac:dyDescent="0.2">
      <c r="A69" t="s">
        <v>35</v>
      </c>
      <c r="B69" t="str">
        <f t="shared" si="8"/>
        <v>IL&amp;FS  Infrastructure Debt Fund Series 1B0</v>
      </c>
      <c r="C69">
        <f t="shared" si="9"/>
        <v>0</v>
      </c>
      <c r="D69" t="str">
        <f t="shared" si="10"/>
        <v>Bhilwara Green Energy Limited</v>
      </c>
      <c r="E69" t="str">
        <f t="shared" ref="E69:E110" si="11">+MID(F69,6,4)</f>
        <v xml:space="preserve">ara </v>
      </c>
      <c r="F69" t="s">
        <v>12</v>
      </c>
      <c r="G69">
        <v>46416</v>
      </c>
      <c r="H69">
        <v>879.38</v>
      </c>
      <c r="I69">
        <v>40817103.079000004</v>
      </c>
      <c r="J69">
        <v>881.57889999999998</v>
      </c>
      <c r="K69">
        <v>40919366.219999999</v>
      </c>
      <c r="L69">
        <v>102263</v>
      </c>
      <c r="M69">
        <v>2.5000000000000001E-3</v>
      </c>
      <c r="N69">
        <v>9.7999999999999997E-3</v>
      </c>
    </row>
    <row r="70" spans="1:14" x14ac:dyDescent="0.2">
      <c r="A70" t="s">
        <v>35</v>
      </c>
      <c r="B70" t="str">
        <f t="shared" si="8"/>
        <v>IL&amp;FS  Infrastructure Debt Fund Series 1B0</v>
      </c>
      <c r="C70">
        <f t="shared" si="9"/>
        <v>0</v>
      </c>
      <c r="D70">
        <f t="shared" si="10"/>
        <v>0</v>
      </c>
      <c r="E70" t="str">
        <f t="shared" si="11"/>
        <v/>
      </c>
      <c r="K70">
        <v>-2</v>
      </c>
    </row>
    <row r="71" spans="1:14" x14ac:dyDescent="0.2">
      <c r="A71" t="s">
        <v>35</v>
      </c>
      <c r="B71" t="str">
        <f t="shared" si="8"/>
        <v>IL&amp;FS  Infrastructure Debt Fund Series 1B0</v>
      </c>
      <c r="C71">
        <f t="shared" si="9"/>
        <v>0</v>
      </c>
      <c r="D71" t="str">
        <f t="shared" si="10"/>
        <v>Bhilangana Hydro Power Limited_310324</v>
      </c>
      <c r="E71" t="str">
        <f t="shared" si="11"/>
        <v>ngan</v>
      </c>
      <c r="F71" t="s">
        <v>124</v>
      </c>
      <c r="G71">
        <v>35</v>
      </c>
      <c r="H71">
        <v>1000000</v>
      </c>
      <c r="I71">
        <v>35000000</v>
      </c>
      <c r="J71">
        <v>1000000</v>
      </c>
      <c r="K71">
        <v>35000000</v>
      </c>
      <c r="L71">
        <v>0</v>
      </c>
      <c r="M71">
        <v>0</v>
      </c>
      <c r="N71">
        <v>8.3999999999999995E-3</v>
      </c>
    </row>
    <row r="72" spans="1:14" x14ac:dyDescent="0.2">
      <c r="A72" t="s">
        <v>35</v>
      </c>
      <c r="B72" t="str">
        <f t="shared" si="8"/>
        <v>IL&amp;FS  Infrastructure Debt Fund Series 1B0</v>
      </c>
      <c r="C72">
        <f t="shared" si="9"/>
        <v>0</v>
      </c>
      <c r="D72">
        <f t="shared" si="10"/>
        <v>0</v>
      </c>
      <c r="E72" t="str">
        <f t="shared" si="11"/>
        <v/>
      </c>
      <c r="K72">
        <v>0</v>
      </c>
    </row>
    <row r="73" spans="1:14" x14ac:dyDescent="0.2">
      <c r="A73" t="s">
        <v>35</v>
      </c>
      <c r="B73" t="str">
        <f t="shared" si="8"/>
        <v>IL&amp;FS  Infrastructure Debt Fund Series 1B0</v>
      </c>
      <c r="C73">
        <f t="shared" si="9"/>
        <v>0</v>
      </c>
      <c r="D73" t="str">
        <f t="shared" si="10"/>
        <v>10.50 Time Technoplast Limited 010423</v>
      </c>
      <c r="E73" t="str">
        <f t="shared" si="11"/>
        <v xml:space="preserve"> Tim</v>
      </c>
      <c r="F73" t="s">
        <v>205</v>
      </c>
      <c r="G73">
        <v>27816</v>
      </c>
      <c r="H73">
        <v>1000</v>
      </c>
      <c r="I73">
        <v>27816000</v>
      </c>
      <c r="J73">
        <v>1000</v>
      </c>
      <c r="K73">
        <v>27816000</v>
      </c>
      <c r="L73">
        <v>0</v>
      </c>
      <c r="M73">
        <v>0</v>
      </c>
      <c r="N73">
        <v>6.7000000000000002E-3</v>
      </c>
    </row>
    <row r="74" spans="1:14" x14ac:dyDescent="0.2">
      <c r="A74" t="s">
        <v>35</v>
      </c>
      <c r="B74" t="str">
        <f t="shared" si="8"/>
        <v>IL&amp;FS  Infrastructure Debt Fund Series 1B0</v>
      </c>
      <c r="C74">
        <f t="shared" si="9"/>
        <v>0</v>
      </c>
      <c r="D74">
        <f t="shared" si="10"/>
        <v>0</v>
      </c>
      <c r="E74" t="str">
        <f t="shared" si="11"/>
        <v/>
      </c>
      <c r="K74">
        <v>0</v>
      </c>
    </row>
    <row r="75" spans="1:14" x14ac:dyDescent="0.2">
      <c r="A75" t="s">
        <v>35</v>
      </c>
      <c r="B75" t="str">
        <f t="shared" si="8"/>
        <v>IL&amp;FS  Infrastructure Debt Fund Series 1B0</v>
      </c>
      <c r="C75">
        <f t="shared" si="9"/>
        <v>0</v>
      </c>
      <c r="D75" t="str">
        <f t="shared" si="10"/>
        <v>Bhilangana Hydro Power Limited_310330</v>
      </c>
      <c r="E75" t="str">
        <f t="shared" si="11"/>
        <v>ngan</v>
      </c>
      <c r="F75" t="s">
        <v>125</v>
      </c>
      <c r="G75">
        <v>25</v>
      </c>
      <c r="H75">
        <v>1000000</v>
      </c>
      <c r="I75">
        <v>25000000</v>
      </c>
      <c r="J75">
        <v>1000000</v>
      </c>
      <c r="K75">
        <v>25000000</v>
      </c>
      <c r="L75">
        <v>0</v>
      </c>
      <c r="M75">
        <v>0</v>
      </c>
      <c r="N75">
        <v>6.0000000000000001E-3</v>
      </c>
    </row>
    <row r="76" spans="1:14" x14ac:dyDescent="0.2">
      <c r="A76" t="s">
        <v>35</v>
      </c>
      <c r="B76" t="str">
        <f t="shared" si="8"/>
        <v>IL&amp;FS  Infrastructure Debt Fund Series 1B0</v>
      </c>
      <c r="C76">
        <f t="shared" si="9"/>
        <v>0</v>
      </c>
      <c r="D76">
        <f t="shared" si="10"/>
        <v>0</v>
      </c>
      <c r="E76" t="str">
        <f t="shared" si="11"/>
        <v/>
      </c>
      <c r="K76">
        <v>0</v>
      </c>
    </row>
    <row r="77" spans="1:14" x14ac:dyDescent="0.2">
      <c r="A77" t="s">
        <v>35</v>
      </c>
      <c r="B77" t="str">
        <f t="shared" si="8"/>
        <v>IL&amp;FS  Infrastructure Debt Fund Series 1B0</v>
      </c>
      <c r="C77">
        <f t="shared" si="9"/>
        <v>0</v>
      </c>
      <c r="D77" t="str">
        <f t="shared" si="10"/>
        <v>Babcock Borsig Limited_31032023</v>
      </c>
      <c r="E77" t="str">
        <f t="shared" si="11"/>
        <v>ck B</v>
      </c>
      <c r="F77" t="s">
        <v>126</v>
      </c>
      <c r="G77">
        <v>20</v>
      </c>
      <c r="H77">
        <v>952118.49</v>
      </c>
      <c r="I77">
        <v>19042369.800000001</v>
      </c>
      <c r="J77">
        <v>952118.49</v>
      </c>
      <c r="K77">
        <v>19042369.800000001</v>
      </c>
      <c r="L77">
        <v>0</v>
      </c>
      <c r="M77">
        <v>0</v>
      </c>
      <c r="N77">
        <v>5.1000000000000004E-3</v>
      </c>
    </row>
    <row r="78" spans="1:14" x14ac:dyDescent="0.2">
      <c r="A78" t="s">
        <v>35</v>
      </c>
      <c r="B78" t="str">
        <f t="shared" si="8"/>
        <v>IL&amp;FS  Infrastructure Debt Fund Series 1B0</v>
      </c>
      <c r="C78">
        <f t="shared" si="9"/>
        <v>0</v>
      </c>
      <c r="D78">
        <f t="shared" si="10"/>
        <v>0</v>
      </c>
      <c r="E78" t="str">
        <f t="shared" si="11"/>
        <v/>
      </c>
      <c r="K78">
        <v>2388097</v>
      </c>
    </row>
    <row r="79" spans="1:14" x14ac:dyDescent="0.2">
      <c r="A79" t="s">
        <v>35</v>
      </c>
      <c r="B79" t="str">
        <f t="shared" si="8"/>
        <v>IL&amp;FS  Infrastructure Debt Fund Series 1B0</v>
      </c>
      <c r="C79">
        <f t="shared" si="9"/>
        <v>0</v>
      </c>
      <c r="D79" t="str">
        <f t="shared" si="10"/>
        <v>10.80_AMRI Hospitals Ltd_31032021</v>
      </c>
      <c r="E79" t="str">
        <f t="shared" si="11"/>
        <v>_AMR</v>
      </c>
      <c r="F79" t="s">
        <v>127</v>
      </c>
      <c r="G79">
        <v>20</v>
      </c>
      <c r="H79">
        <v>1000000</v>
      </c>
      <c r="I79">
        <v>20000000</v>
      </c>
      <c r="J79">
        <v>1000000</v>
      </c>
      <c r="K79">
        <v>20000000</v>
      </c>
      <c r="L79">
        <v>0</v>
      </c>
      <c r="M79">
        <v>0</v>
      </c>
      <c r="N79">
        <v>4.7999999999999996E-3</v>
      </c>
    </row>
    <row r="80" spans="1:14" x14ac:dyDescent="0.2">
      <c r="A80" t="s">
        <v>35</v>
      </c>
      <c r="B80" t="str">
        <f t="shared" si="8"/>
        <v>IL&amp;FS  Infrastructure Debt Fund Series 1B0</v>
      </c>
      <c r="C80">
        <f t="shared" si="9"/>
        <v>0</v>
      </c>
      <c r="D80">
        <f t="shared" si="10"/>
        <v>0</v>
      </c>
      <c r="E80" t="str">
        <f t="shared" si="11"/>
        <v/>
      </c>
      <c r="K80">
        <v>-4110</v>
      </c>
    </row>
    <row r="81" spans="1:14" x14ac:dyDescent="0.2">
      <c r="A81" t="s">
        <v>35</v>
      </c>
      <c r="B81" t="str">
        <f t="shared" si="8"/>
        <v>IL&amp;FS  Infrastructure Debt Fund Series 1B0</v>
      </c>
      <c r="C81">
        <f t="shared" si="9"/>
        <v>0</v>
      </c>
      <c r="D81" t="str">
        <f t="shared" si="10"/>
        <v>Bhilangana Hydro Power Limited_310326</v>
      </c>
      <c r="E81" t="str">
        <f t="shared" si="11"/>
        <v>ngan</v>
      </c>
      <c r="F81" t="s">
        <v>108</v>
      </c>
      <c r="G81">
        <v>16</v>
      </c>
      <c r="H81">
        <v>1000000</v>
      </c>
      <c r="I81">
        <v>16000000</v>
      </c>
      <c r="J81">
        <v>1000000</v>
      </c>
      <c r="K81">
        <v>16000000</v>
      </c>
      <c r="L81">
        <v>0</v>
      </c>
      <c r="M81">
        <v>0</v>
      </c>
      <c r="N81">
        <v>3.8E-3</v>
      </c>
    </row>
    <row r="82" spans="1:14" x14ac:dyDescent="0.2">
      <c r="A82" t="s">
        <v>35</v>
      </c>
      <c r="B82" t="str">
        <f t="shared" si="8"/>
        <v>IL&amp;FS  Infrastructure Debt Fund Series 1B0</v>
      </c>
      <c r="C82">
        <f t="shared" si="9"/>
        <v>0</v>
      </c>
      <c r="D82">
        <f t="shared" si="10"/>
        <v>0</v>
      </c>
      <c r="E82" t="str">
        <f t="shared" si="11"/>
        <v/>
      </c>
      <c r="K82">
        <v>0</v>
      </c>
    </row>
    <row r="83" spans="1:14" x14ac:dyDescent="0.2">
      <c r="A83" t="s">
        <v>35</v>
      </c>
      <c r="B83" t="str">
        <f t="shared" si="8"/>
        <v>IL&amp;FS  Infrastructure Debt Fund Series 1B0</v>
      </c>
      <c r="C83">
        <f t="shared" si="9"/>
        <v>0</v>
      </c>
      <c r="D83" t="str">
        <f t="shared" si="10"/>
        <v>ADPL_Interscheme_1A_31032019</v>
      </c>
      <c r="E83" t="str">
        <f t="shared" si="11"/>
        <v>Inte</v>
      </c>
      <c r="F83" t="s">
        <v>111</v>
      </c>
      <c r="G83">
        <v>12000</v>
      </c>
      <c r="H83">
        <v>1000</v>
      </c>
      <c r="I83">
        <v>12000000</v>
      </c>
      <c r="J83">
        <v>1000</v>
      </c>
      <c r="K83">
        <v>12000000</v>
      </c>
      <c r="L83">
        <v>0</v>
      </c>
      <c r="M83">
        <v>0</v>
      </c>
      <c r="N83">
        <v>2.8999999999999998E-3</v>
      </c>
    </row>
    <row r="84" spans="1:14" x14ac:dyDescent="0.2">
      <c r="A84" t="s">
        <v>35</v>
      </c>
      <c r="B84" t="str">
        <f t="shared" si="8"/>
        <v>IL&amp;FS  Infrastructure Debt Fund Series 1B0</v>
      </c>
      <c r="C84">
        <f t="shared" si="9"/>
        <v>0</v>
      </c>
      <c r="D84">
        <f t="shared" si="10"/>
        <v>0</v>
      </c>
      <c r="E84" t="str">
        <f t="shared" si="11"/>
        <v/>
      </c>
      <c r="K84">
        <v>0</v>
      </c>
    </row>
    <row r="85" spans="1:14" x14ac:dyDescent="0.2">
      <c r="A85" t="s">
        <v>35</v>
      </c>
      <c r="B85" t="str">
        <f t="shared" si="8"/>
        <v>IL&amp;FS  Infrastructure Debt Fund Series 1B0</v>
      </c>
      <c r="C85">
        <f t="shared" si="9"/>
        <v>0</v>
      </c>
      <c r="D85" t="str">
        <f t="shared" si="10"/>
        <v>ADPL_26_SEP_2021_2B</v>
      </c>
      <c r="E85" t="str">
        <f t="shared" si="11"/>
        <v>26_S</v>
      </c>
      <c r="F85" t="s">
        <v>109</v>
      </c>
      <c r="G85">
        <v>3900</v>
      </c>
      <c r="H85">
        <v>1000</v>
      </c>
      <c r="I85">
        <v>3900000</v>
      </c>
      <c r="J85">
        <v>1000</v>
      </c>
      <c r="K85">
        <v>3900000</v>
      </c>
      <c r="L85">
        <v>0</v>
      </c>
      <c r="M85">
        <v>0</v>
      </c>
      <c r="N85">
        <v>8.9999999999999998E-4</v>
      </c>
    </row>
    <row r="86" spans="1:14" x14ac:dyDescent="0.2">
      <c r="A86" t="s">
        <v>35</v>
      </c>
      <c r="B86" t="str">
        <f t="shared" si="8"/>
        <v>IL&amp;FS  Infrastructure Debt Fund Series 1B0</v>
      </c>
      <c r="C86">
        <f t="shared" si="9"/>
        <v>0</v>
      </c>
      <c r="D86">
        <f t="shared" si="10"/>
        <v>0</v>
      </c>
      <c r="E86" t="str">
        <f t="shared" si="11"/>
        <v/>
      </c>
      <c r="K86">
        <v>0</v>
      </c>
    </row>
    <row r="87" spans="1:14" x14ac:dyDescent="0.2">
      <c r="A87" t="s">
        <v>35</v>
      </c>
      <c r="B87" t="str">
        <f t="shared" si="8"/>
        <v>IL&amp;FS  Infrastructure Debt Fund Series 1B0</v>
      </c>
      <c r="C87">
        <f t="shared" si="9"/>
        <v>0</v>
      </c>
      <c r="D87">
        <f t="shared" si="10"/>
        <v>0</v>
      </c>
      <c r="E87" t="str">
        <f t="shared" si="11"/>
        <v/>
      </c>
      <c r="I87">
        <v>3229438759.506</v>
      </c>
      <c r="K87">
        <v>3432373988.8899999</v>
      </c>
      <c r="L87">
        <v>258181</v>
      </c>
      <c r="M87">
        <v>1E-4</v>
      </c>
      <c r="N87">
        <v>0.82379999999999998</v>
      </c>
    </row>
    <row r="88" spans="1:14" x14ac:dyDescent="0.2">
      <c r="A88" t="s">
        <v>35</v>
      </c>
      <c r="B88" t="str">
        <f t="shared" si="8"/>
        <v>IL&amp;FS  Infrastructure Debt Fund Series 1B0</v>
      </c>
      <c r="C88">
        <f t="shared" si="9"/>
        <v>0</v>
      </c>
      <c r="D88" t="str">
        <f t="shared" si="10"/>
        <v>Fixed Deposit</v>
      </c>
      <c r="E88" t="str">
        <f t="shared" si="11"/>
        <v xml:space="preserve"> Dep</v>
      </c>
      <c r="F88" t="s">
        <v>112</v>
      </c>
    </row>
    <row r="89" spans="1:14" x14ac:dyDescent="0.2">
      <c r="A89" t="s">
        <v>35</v>
      </c>
      <c r="B89" t="str">
        <f t="shared" si="8"/>
        <v>IL&amp;FS  Infrastructure Debt Fund Series 1BTriparty Repo Margin</v>
      </c>
      <c r="C89" t="str">
        <f t="shared" si="9"/>
        <v>Triparty Repo Margin</v>
      </c>
      <c r="D89" t="str">
        <f t="shared" si="10"/>
        <v>CBLO_Margin_02052019</v>
      </c>
      <c r="E89" t="str">
        <f t="shared" si="11"/>
        <v>Marg</v>
      </c>
      <c r="F89" t="s">
        <v>193</v>
      </c>
      <c r="G89">
        <v>1000000</v>
      </c>
      <c r="H89">
        <v>1</v>
      </c>
      <c r="I89">
        <v>1000000</v>
      </c>
      <c r="J89">
        <v>1</v>
      </c>
      <c r="K89">
        <v>1000000</v>
      </c>
      <c r="L89">
        <v>0</v>
      </c>
      <c r="M89">
        <v>0</v>
      </c>
      <c r="N89">
        <v>2.0000000000000001E-4</v>
      </c>
    </row>
    <row r="90" spans="1:14" x14ac:dyDescent="0.2">
      <c r="A90" t="s">
        <v>35</v>
      </c>
      <c r="B90" t="str">
        <f t="shared" si="8"/>
        <v>IL&amp;FS  Infrastructure Debt Fund Series 1B0</v>
      </c>
      <c r="C90">
        <f t="shared" si="9"/>
        <v>0</v>
      </c>
      <c r="D90">
        <f t="shared" si="10"/>
        <v>0</v>
      </c>
      <c r="E90" t="str">
        <f t="shared" si="11"/>
        <v/>
      </c>
      <c r="K90">
        <v>0</v>
      </c>
    </row>
    <row r="91" spans="1:14" x14ac:dyDescent="0.2">
      <c r="A91" t="s">
        <v>35</v>
      </c>
      <c r="B91" t="str">
        <f t="shared" si="8"/>
        <v>IL&amp;FS  Infrastructure Debt Fund Series 1BTriparty Repo Margin</v>
      </c>
      <c r="C91" t="str">
        <f t="shared" si="9"/>
        <v>Triparty Repo Margin</v>
      </c>
      <c r="D91" t="str">
        <f t="shared" si="10"/>
        <v>CBLO_Margin_04122017</v>
      </c>
      <c r="E91" t="str">
        <f t="shared" si="11"/>
        <v>Marg</v>
      </c>
      <c r="F91" t="s">
        <v>113</v>
      </c>
      <c r="G91">
        <v>500000</v>
      </c>
      <c r="H91">
        <v>1</v>
      </c>
      <c r="I91">
        <v>500000</v>
      </c>
      <c r="J91">
        <v>1</v>
      </c>
      <c r="K91">
        <v>500000</v>
      </c>
      <c r="L91">
        <v>0</v>
      </c>
      <c r="M91">
        <v>0</v>
      </c>
      <c r="N91">
        <v>1E-4</v>
      </c>
    </row>
    <row r="92" spans="1:14" x14ac:dyDescent="0.2">
      <c r="A92" t="s">
        <v>35</v>
      </c>
      <c r="B92" t="str">
        <f t="shared" si="8"/>
        <v>IL&amp;FS  Infrastructure Debt Fund Series 1B0</v>
      </c>
      <c r="C92">
        <f t="shared" si="9"/>
        <v>0</v>
      </c>
      <c r="D92">
        <f t="shared" si="10"/>
        <v>0</v>
      </c>
      <c r="E92" t="str">
        <f t="shared" si="11"/>
        <v/>
      </c>
      <c r="K92">
        <v>0</v>
      </c>
    </row>
    <row r="93" spans="1:14" x14ac:dyDescent="0.2">
      <c r="A93" t="s">
        <v>35</v>
      </c>
      <c r="B93" t="str">
        <f t="shared" si="8"/>
        <v>IL&amp;FS  Infrastructure Debt Fund Series 1B0</v>
      </c>
      <c r="C93">
        <f t="shared" si="9"/>
        <v>0</v>
      </c>
      <c r="D93">
        <f t="shared" si="10"/>
        <v>0</v>
      </c>
      <c r="E93" t="str">
        <f t="shared" si="11"/>
        <v/>
      </c>
      <c r="I93">
        <v>1500000</v>
      </c>
      <c r="K93">
        <v>1500000</v>
      </c>
      <c r="L93">
        <v>0</v>
      </c>
      <c r="M93">
        <v>0</v>
      </c>
      <c r="N93">
        <v>4.0000000000000002E-4</v>
      </c>
    </row>
    <row r="94" spans="1:14" x14ac:dyDescent="0.2">
      <c r="A94" t="s">
        <v>35</v>
      </c>
      <c r="B94" t="str">
        <f t="shared" si="8"/>
        <v>IL&amp;FS  Infrastructure Debt Fund Series 1B0</v>
      </c>
      <c r="C94">
        <f t="shared" si="9"/>
        <v>0</v>
      </c>
      <c r="D94" t="str">
        <f t="shared" si="10"/>
        <v>Money Market Discounted</v>
      </c>
      <c r="E94" t="str">
        <f t="shared" si="11"/>
        <v xml:space="preserve"> Mar</v>
      </c>
      <c r="F94" t="s">
        <v>114</v>
      </c>
    </row>
    <row r="95" spans="1:14" x14ac:dyDescent="0.2">
      <c r="A95" t="s">
        <v>35</v>
      </c>
      <c r="B95" t="str">
        <f t="shared" si="8"/>
        <v>IL&amp;FS  Infrastructure Debt Fund Series 1BTriparty Repo</v>
      </c>
      <c r="C95" t="str">
        <f t="shared" si="9"/>
        <v>Triparty Repo</v>
      </c>
      <c r="D95" t="str">
        <f t="shared" si="10"/>
        <v>5.35.CBLO_1B030919</v>
      </c>
      <c r="E95" t="str">
        <f t="shared" si="11"/>
        <v>CBLO</v>
      </c>
      <c r="F95" t="s">
        <v>208</v>
      </c>
      <c r="G95">
        <v>1</v>
      </c>
      <c r="H95">
        <v>721924499.20000005</v>
      </c>
      <c r="I95">
        <v>721924499.20299995</v>
      </c>
      <c r="J95">
        <v>721924499.20290005</v>
      </c>
      <c r="K95">
        <v>721924499.20000005</v>
      </c>
      <c r="L95">
        <v>0</v>
      </c>
      <c r="M95">
        <v>0</v>
      </c>
      <c r="N95">
        <v>0.17330000000000001</v>
      </c>
    </row>
    <row r="96" spans="1:14" x14ac:dyDescent="0.2">
      <c r="A96" t="s">
        <v>35</v>
      </c>
      <c r="B96" t="str">
        <f t="shared" si="8"/>
        <v>IL&amp;FS  Infrastructure Debt Fund Series 1B0</v>
      </c>
      <c r="C96">
        <f t="shared" si="9"/>
        <v>0</v>
      </c>
      <c r="D96">
        <f t="shared" si="10"/>
        <v>0</v>
      </c>
      <c r="E96" t="str">
        <f t="shared" si="11"/>
        <v/>
      </c>
      <c r="I96">
        <v>721924499.20299995</v>
      </c>
      <c r="K96">
        <v>721924499.20000005</v>
      </c>
      <c r="L96">
        <v>0</v>
      </c>
      <c r="M96">
        <v>0</v>
      </c>
      <c r="N96">
        <v>0.17330000000000001</v>
      </c>
    </row>
    <row r="97" spans="1:14" x14ac:dyDescent="0.2">
      <c r="A97" t="s">
        <v>35</v>
      </c>
      <c r="B97" t="str">
        <f t="shared" si="8"/>
        <v>IL&amp;FS  Infrastructure Debt Fund Series 1B0</v>
      </c>
      <c r="C97">
        <f t="shared" si="9"/>
        <v>0</v>
      </c>
      <c r="D97" t="str">
        <f t="shared" si="10"/>
        <v>Cash / Bank</v>
      </c>
      <c r="E97" t="str">
        <f t="shared" si="11"/>
        <v>/ Ba</v>
      </c>
      <c r="F97" t="s">
        <v>115</v>
      </c>
    </row>
    <row r="98" spans="1:14" x14ac:dyDescent="0.2">
      <c r="A98" t="s">
        <v>35</v>
      </c>
      <c r="B98" t="str">
        <f t="shared" si="8"/>
        <v>IL&amp;FS  Infrastructure Debt Fund Series 1BCash &amp; Cash Equivalents</v>
      </c>
      <c r="C98" t="str">
        <f t="shared" si="9"/>
        <v>Cash &amp; Cash Equivalents</v>
      </c>
      <c r="D98" t="str">
        <f t="shared" si="10"/>
        <v>CASH</v>
      </c>
      <c r="E98" t="str">
        <f t="shared" si="11"/>
        <v/>
      </c>
      <c r="F98" t="s">
        <v>116</v>
      </c>
      <c r="G98">
        <v>15931938.535</v>
      </c>
      <c r="H98">
        <v>1</v>
      </c>
      <c r="I98">
        <v>15931938.535</v>
      </c>
      <c r="J98">
        <v>1</v>
      </c>
      <c r="K98">
        <v>15931938.539999999</v>
      </c>
      <c r="L98">
        <v>0</v>
      </c>
      <c r="M98">
        <v>0</v>
      </c>
      <c r="N98">
        <v>3.8E-3</v>
      </c>
    </row>
    <row r="99" spans="1:14" x14ac:dyDescent="0.2">
      <c r="A99" t="s">
        <v>35</v>
      </c>
      <c r="B99" t="str">
        <f t="shared" si="8"/>
        <v>IL&amp;FS  Infrastructure Debt Fund Series 1B0</v>
      </c>
      <c r="C99">
        <f t="shared" si="9"/>
        <v>0</v>
      </c>
      <c r="D99" t="str">
        <f t="shared" si="10"/>
        <v>CASH Rec/Payable</v>
      </c>
      <c r="E99" t="str">
        <f t="shared" si="11"/>
        <v>Rec/</v>
      </c>
      <c r="F99" t="s">
        <v>117</v>
      </c>
      <c r="G99">
        <v>-5072487.8109999998</v>
      </c>
      <c r="H99">
        <v>1</v>
      </c>
      <c r="I99">
        <v>-5072487.8109999998</v>
      </c>
      <c r="J99">
        <v>1</v>
      </c>
      <c r="K99">
        <v>-5072487.8099999996</v>
      </c>
      <c r="L99">
        <v>0</v>
      </c>
      <c r="M99">
        <v>0</v>
      </c>
      <c r="N99">
        <v>-1.1999999999999999E-3</v>
      </c>
    </row>
    <row r="100" spans="1:14" x14ac:dyDescent="0.2">
      <c r="A100" t="s">
        <v>35</v>
      </c>
      <c r="B100" t="str">
        <f t="shared" si="8"/>
        <v>IL&amp;FS  Infrastructure Debt Fund Series 1B0</v>
      </c>
      <c r="C100">
        <f t="shared" si="9"/>
        <v>0</v>
      </c>
      <c r="D100">
        <f t="shared" si="10"/>
        <v>0</v>
      </c>
      <c r="E100" t="str">
        <f t="shared" si="11"/>
        <v/>
      </c>
      <c r="I100">
        <v>10859450.723999999</v>
      </c>
      <c r="K100">
        <v>10859450.720000001</v>
      </c>
      <c r="L100">
        <v>0</v>
      </c>
      <c r="M100">
        <v>0</v>
      </c>
      <c r="N100">
        <v>2.5999999999999999E-3</v>
      </c>
    </row>
    <row r="101" spans="1:14" x14ac:dyDescent="0.2">
      <c r="A101" t="s">
        <v>35</v>
      </c>
      <c r="B101" t="str">
        <f t="shared" si="8"/>
        <v>IL&amp;FS  Infrastructure Debt Fund Series 1B0</v>
      </c>
      <c r="C101">
        <f t="shared" si="9"/>
        <v>0</v>
      </c>
      <c r="D101" t="str">
        <f t="shared" si="10"/>
        <v>Other Assets</v>
      </c>
      <c r="E101" t="str">
        <f t="shared" si="11"/>
        <v xml:space="preserve"> Ass</v>
      </c>
      <c r="F101" t="s">
        <v>118</v>
      </c>
    </row>
    <row r="102" spans="1:14" x14ac:dyDescent="0.2">
      <c r="A102" t="s">
        <v>35</v>
      </c>
      <c r="B102" t="str">
        <f t="shared" si="8"/>
        <v>IL&amp;FS  Infrastructure Debt Fund Series 1B0</v>
      </c>
      <c r="C102">
        <f t="shared" si="9"/>
        <v>0</v>
      </c>
      <c r="D102" t="str">
        <f t="shared" si="10"/>
        <v>Other Liabilities and Assets</v>
      </c>
      <c r="E102" t="str">
        <f t="shared" si="11"/>
        <v xml:space="preserve"> Lia</v>
      </c>
      <c r="F102" t="s">
        <v>119</v>
      </c>
      <c r="G102">
        <v>3.0000000000000001E-3</v>
      </c>
      <c r="H102">
        <v>1</v>
      </c>
      <c r="I102">
        <v>3.0000000000000001E-3</v>
      </c>
      <c r="J102">
        <v>1</v>
      </c>
      <c r="K102">
        <v>0</v>
      </c>
      <c r="L102">
        <v>0</v>
      </c>
      <c r="M102">
        <v>0</v>
      </c>
      <c r="N102">
        <v>0</v>
      </c>
    </row>
    <row r="103" spans="1:14" x14ac:dyDescent="0.2">
      <c r="A103" t="s">
        <v>35</v>
      </c>
      <c r="B103" t="str">
        <f t="shared" ref="B103:B104" si="12">+A103&amp;""&amp;C103</f>
        <v>IL&amp;FS  Infrastructure Debt Fund Series 1B0</v>
      </c>
      <c r="C103">
        <f t="shared" ref="C103:C104" si="13">+IF(E103="CBLO",$R$3,IF(E103="Marg",$R$4,IF(D103="cash",$R$5,0)))</f>
        <v>0</v>
      </c>
      <c r="D103">
        <f t="shared" si="10"/>
        <v>0</v>
      </c>
      <c r="E103" t="str">
        <f t="shared" si="11"/>
        <v/>
      </c>
      <c r="I103">
        <v>3.0000000000000001E-3</v>
      </c>
      <c r="K103">
        <v>0</v>
      </c>
      <c r="L103">
        <v>0</v>
      </c>
      <c r="M103">
        <v>0</v>
      </c>
      <c r="N103">
        <v>0</v>
      </c>
    </row>
    <row r="104" spans="1:14" x14ac:dyDescent="0.2">
      <c r="A104" t="s">
        <v>35</v>
      </c>
      <c r="B104" t="str">
        <f t="shared" si="12"/>
        <v>IL&amp;FS  Infrastructure Debt Fund Series 1B0</v>
      </c>
      <c r="C104">
        <f t="shared" si="13"/>
        <v>0</v>
      </c>
      <c r="D104">
        <f t="shared" si="10"/>
        <v>0</v>
      </c>
      <c r="E104" t="str">
        <f t="shared" si="11"/>
        <v/>
      </c>
      <c r="I104">
        <v>3963722709.4359999</v>
      </c>
      <c r="K104">
        <v>4166657938.8200002</v>
      </c>
      <c r="L104">
        <v>258181</v>
      </c>
      <c r="M104">
        <v>1E-4</v>
      </c>
      <c r="N104">
        <v>1</v>
      </c>
    </row>
    <row r="105" spans="1:14" x14ac:dyDescent="0.2">
      <c r="A105" t="s">
        <v>35</v>
      </c>
      <c r="B105" t="str">
        <f t="shared" ref="B105" si="14">+A105&amp;""&amp;C105</f>
        <v>IL&amp;FS  Infrastructure Debt Fund Series 1B0</v>
      </c>
      <c r="C105">
        <f t="shared" ref="C105:C106" si="15">+IF(E105="CBLO",$R$3,IF(E105="Marg",$R$4,IF(D105="cash",$R$5,0)))</f>
        <v>0</v>
      </c>
      <c r="D105" t="str">
        <f t="shared" si="10"/>
        <v>Security</v>
      </c>
      <c r="E105" t="str">
        <f t="shared" si="11"/>
        <v>ity</v>
      </c>
      <c r="F105" t="s">
        <v>96</v>
      </c>
      <c r="G105" t="s">
        <v>6</v>
      </c>
      <c r="H105" t="s">
        <v>97</v>
      </c>
      <c r="I105" t="s">
        <v>98</v>
      </c>
      <c r="J105" t="s">
        <v>99</v>
      </c>
      <c r="K105" t="s">
        <v>100</v>
      </c>
      <c r="L105" t="s">
        <v>101</v>
      </c>
      <c r="M105" t="s">
        <v>102</v>
      </c>
      <c r="N105" t="s">
        <v>103</v>
      </c>
    </row>
    <row r="106" spans="1:14" x14ac:dyDescent="0.2">
      <c r="A106" t="s">
        <v>58</v>
      </c>
      <c r="B106" t="str">
        <f t="shared" si="8"/>
        <v>IL&amp;FS  Infrastructure Debt Fund Series 1C0</v>
      </c>
      <c r="C106">
        <f t="shared" si="15"/>
        <v>0</v>
      </c>
      <c r="D106">
        <f t="shared" si="10"/>
        <v>0</v>
      </c>
      <c r="E106" t="str">
        <f t="shared" si="11"/>
        <v/>
      </c>
      <c r="K106" t="s">
        <v>104</v>
      </c>
    </row>
    <row r="107" spans="1:14" x14ac:dyDescent="0.2">
      <c r="A107" t="s">
        <v>58</v>
      </c>
      <c r="B107" t="str">
        <f t="shared" ref="B107:B111" si="16">+A107&amp;""&amp;C107</f>
        <v>IL&amp;FS  Infrastructure Debt Fund Series 1C0</v>
      </c>
      <c r="C107">
        <f t="shared" si="9"/>
        <v>0</v>
      </c>
      <c r="D107" t="str">
        <f t="shared" si="10"/>
        <v>Bonds / Debentures</v>
      </c>
      <c r="E107" t="str">
        <f t="shared" si="11"/>
        <v xml:space="preserve"> / D</v>
      </c>
      <c r="F107" t="s">
        <v>105</v>
      </c>
    </row>
    <row r="108" spans="1:14" x14ac:dyDescent="0.2">
      <c r="A108" t="s">
        <v>58</v>
      </c>
      <c r="B108" t="str">
        <f t="shared" si="16"/>
        <v>IL&amp;FS  Infrastructure Debt Fund Series 1C0</v>
      </c>
      <c r="C108">
        <f t="shared" si="9"/>
        <v>0</v>
      </c>
      <c r="D108" t="str">
        <f t="shared" si="10"/>
        <v>IL&amp;FS Solar Power Limited_1C_27_12_20</v>
      </c>
      <c r="E108" t="str">
        <f t="shared" si="11"/>
        <v xml:space="preserve"> Sol</v>
      </c>
      <c r="F108" t="s">
        <v>128</v>
      </c>
      <c r="G108">
        <v>619</v>
      </c>
      <c r="H108">
        <v>1000000</v>
      </c>
      <c r="I108">
        <v>619000000</v>
      </c>
      <c r="J108">
        <v>1000000</v>
      </c>
      <c r="K108">
        <v>619000000</v>
      </c>
      <c r="L108">
        <v>0</v>
      </c>
      <c r="M108">
        <v>0</v>
      </c>
      <c r="N108">
        <v>0.15310000000000001</v>
      </c>
    </row>
    <row r="109" spans="1:14" x14ac:dyDescent="0.2">
      <c r="A109" t="s">
        <v>58</v>
      </c>
      <c r="B109" t="str">
        <f t="shared" si="16"/>
        <v>IL&amp;FS  Infrastructure Debt Fund Series 1C0</v>
      </c>
      <c r="C109">
        <f t="shared" si="9"/>
        <v>0</v>
      </c>
      <c r="D109">
        <f t="shared" si="10"/>
        <v>0</v>
      </c>
      <c r="E109" t="str">
        <f t="shared" si="11"/>
        <v/>
      </c>
      <c r="K109">
        <v>130710781</v>
      </c>
    </row>
    <row r="110" spans="1:14" x14ac:dyDescent="0.2">
      <c r="A110" t="s">
        <v>58</v>
      </c>
      <c r="B110" t="str">
        <f t="shared" si="16"/>
        <v>IL&amp;FS  Infrastructure Debt Fund Series 1C0</v>
      </c>
      <c r="C110">
        <f t="shared" si="9"/>
        <v>0</v>
      </c>
      <c r="D110" t="str">
        <f t="shared" si="10"/>
        <v>Kanchanjunga Power Company Private Limited_31102028</v>
      </c>
      <c r="E110" t="str">
        <f t="shared" si="11"/>
        <v>anju</v>
      </c>
      <c r="F110" t="s">
        <v>129</v>
      </c>
      <c r="G110">
        <v>650</v>
      </c>
      <c r="H110">
        <v>969230.77</v>
      </c>
      <c r="I110">
        <v>629999999.98000002</v>
      </c>
      <c r="J110">
        <v>969230.76919999998</v>
      </c>
      <c r="K110">
        <v>629999999.98000002</v>
      </c>
      <c r="L110">
        <v>0</v>
      </c>
      <c r="M110">
        <v>0</v>
      </c>
      <c r="N110">
        <v>0.12870000000000001</v>
      </c>
    </row>
    <row r="111" spans="1:14" x14ac:dyDescent="0.2">
      <c r="A111" t="s">
        <v>58</v>
      </c>
      <c r="B111" t="str">
        <f t="shared" si="16"/>
        <v>IL&amp;FS  Infrastructure Debt Fund Series 1C0</v>
      </c>
      <c r="C111">
        <f t="shared" ref="C111:C152" si="17">+IF(E111="CBLO",$R$3,IF(E111="Marg",$R$4,IF(D111="cash",$R$5,0)))</f>
        <v>0</v>
      </c>
      <c r="D111">
        <f t="shared" ref="D111:D131" si="18">+F111</f>
        <v>0</v>
      </c>
      <c r="E111" t="str">
        <f t="shared" ref="E111:E132" si="19">+MID(F111,6,4)</f>
        <v/>
      </c>
      <c r="K111">
        <v>0</v>
      </c>
    </row>
    <row r="112" spans="1:14" x14ac:dyDescent="0.2">
      <c r="A112" t="s">
        <v>58</v>
      </c>
      <c r="B112" t="str">
        <f t="shared" ref="B112:B113" si="20">+A112&amp;""&amp;C112</f>
        <v>IL&amp;FS  Infrastructure Debt Fund Series 1C0</v>
      </c>
      <c r="C112">
        <f t="shared" ref="C112:C113" si="21">+IF(E112="CBLO",$R$3,IF(E112="Marg",$R$4,IF(D112="cash",$R$5,0)))</f>
        <v>0</v>
      </c>
      <c r="D112" t="str">
        <f t="shared" ref="D112:D113" si="22">+F112</f>
        <v>Babcock Borsig Limited_31032023</v>
      </c>
      <c r="E112" t="str">
        <f t="shared" ref="E112:E113" si="23">+MID(F112,6,4)</f>
        <v>ck B</v>
      </c>
      <c r="F112" t="s">
        <v>126</v>
      </c>
      <c r="G112">
        <v>404</v>
      </c>
      <c r="H112">
        <v>952118.49</v>
      </c>
      <c r="I112">
        <v>384655869.95999998</v>
      </c>
      <c r="J112">
        <v>952118.49</v>
      </c>
      <c r="K112">
        <v>384655869.95999998</v>
      </c>
      <c r="L112">
        <v>0</v>
      </c>
      <c r="M112">
        <v>0</v>
      </c>
      <c r="N112">
        <v>8.8599999999999998E-2</v>
      </c>
    </row>
    <row r="113" spans="1:14" x14ac:dyDescent="0.2">
      <c r="A113" t="s">
        <v>58</v>
      </c>
      <c r="B113" t="str">
        <f t="shared" si="20"/>
        <v>IL&amp;FS  Infrastructure Debt Fund Series 1C0</v>
      </c>
      <c r="C113">
        <f t="shared" si="21"/>
        <v>0</v>
      </c>
      <c r="D113">
        <f t="shared" si="22"/>
        <v>0</v>
      </c>
      <c r="E113" t="str">
        <f t="shared" si="23"/>
        <v/>
      </c>
      <c r="K113">
        <v>48876326</v>
      </c>
    </row>
    <row r="114" spans="1:14" x14ac:dyDescent="0.2">
      <c r="A114" t="s">
        <v>58</v>
      </c>
      <c r="B114" t="str">
        <f t="shared" ref="B114:B152" si="24">+A114&amp;""&amp;C114</f>
        <v>IL&amp;FS  Infrastructure Debt Fund Series 1C0</v>
      </c>
      <c r="C114">
        <f t="shared" si="17"/>
        <v>0</v>
      </c>
      <c r="D114" t="str">
        <f t="shared" si="18"/>
        <v>Williamson Magor &amp; Co. Limited</v>
      </c>
      <c r="E114" t="str">
        <f t="shared" si="19"/>
        <v>amso</v>
      </c>
      <c r="F114" t="s">
        <v>51</v>
      </c>
      <c r="G114">
        <v>380</v>
      </c>
      <c r="H114">
        <v>1000000</v>
      </c>
      <c r="I114">
        <v>380000000</v>
      </c>
      <c r="J114">
        <v>1000000</v>
      </c>
      <c r="K114">
        <v>380000000</v>
      </c>
      <c r="L114">
        <v>0</v>
      </c>
      <c r="M114">
        <v>0</v>
      </c>
      <c r="N114">
        <v>7.85E-2</v>
      </c>
    </row>
    <row r="115" spans="1:14" x14ac:dyDescent="0.2">
      <c r="A115" t="s">
        <v>58</v>
      </c>
      <c r="B115" t="str">
        <f t="shared" si="24"/>
        <v>IL&amp;FS  Infrastructure Debt Fund Series 1C0</v>
      </c>
      <c r="C115">
        <f t="shared" si="17"/>
        <v>0</v>
      </c>
      <c r="D115">
        <f t="shared" si="18"/>
        <v>0</v>
      </c>
      <c r="E115" t="str">
        <f t="shared" si="19"/>
        <v/>
      </c>
      <c r="K115">
        <v>4356986</v>
      </c>
    </row>
    <row r="116" spans="1:14" x14ac:dyDescent="0.2">
      <c r="A116" t="s">
        <v>58</v>
      </c>
      <c r="B116" t="str">
        <f t="shared" si="24"/>
        <v>IL&amp;FS  Infrastructure Debt Fund Series 1C0</v>
      </c>
      <c r="C116">
        <f t="shared" si="17"/>
        <v>0</v>
      </c>
      <c r="D116" t="str">
        <f t="shared" si="18"/>
        <v>IWEL_1C_300920121</v>
      </c>
      <c r="E116" t="str">
        <f t="shared" si="19"/>
        <v>1C_3</v>
      </c>
      <c r="F116" t="s">
        <v>130</v>
      </c>
      <c r="G116">
        <v>279</v>
      </c>
      <c r="H116">
        <v>1000000</v>
      </c>
      <c r="I116">
        <v>279000000</v>
      </c>
      <c r="J116">
        <v>1000000</v>
      </c>
      <c r="K116">
        <v>279000000</v>
      </c>
      <c r="L116">
        <v>0</v>
      </c>
      <c r="M116">
        <v>0</v>
      </c>
      <c r="N116">
        <v>7.22E-2</v>
      </c>
    </row>
    <row r="117" spans="1:14" x14ac:dyDescent="0.2">
      <c r="A117" t="s">
        <v>58</v>
      </c>
      <c r="B117" t="str">
        <f t="shared" si="24"/>
        <v>IL&amp;FS  Infrastructure Debt Fund Series 1C0</v>
      </c>
      <c r="C117">
        <f t="shared" si="17"/>
        <v>0</v>
      </c>
      <c r="D117">
        <f t="shared" si="18"/>
        <v>0</v>
      </c>
      <c r="E117" t="str">
        <f t="shared" si="19"/>
        <v/>
      </c>
      <c r="K117">
        <v>74230303</v>
      </c>
    </row>
    <row r="118" spans="1:14" x14ac:dyDescent="0.2">
      <c r="A118" t="s">
        <v>58</v>
      </c>
      <c r="B118" t="str">
        <f t="shared" si="24"/>
        <v>IL&amp;FS  Infrastructure Debt Fund Series 1C0</v>
      </c>
      <c r="C118">
        <f t="shared" si="17"/>
        <v>0</v>
      </c>
      <c r="D118" t="str">
        <f t="shared" si="18"/>
        <v>GHV HOSPITALITY INDIA PVT LTD_1C_150421</v>
      </c>
      <c r="E118" t="str">
        <f t="shared" si="19"/>
        <v>OSPI</v>
      </c>
      <c r="F118" t="s">
        <v>131</v>
      </c>
      <c r="G118">
        <v>270</v>
      </c>
      <c r="H118">
        <v>1000000</v>
      </c>
      <c r="I118">
        <v>270000000</v>
      </c>
      <c r="J118">
        <v>1000000</v>
      </c>
      <c r="K118">
        <v>270000000</v>
      </c>
      <c r="L118">
        <v>0</v>
      </c>
      <c r="M118">
        <v>0</v>
      </c>
      <c r="N118">
        <v>5.6300000000000003E-2</v>
      </c>
    </row>
    <row r="119" spans="1:14" x14ac:dyDescent="0.2">
      <c r="A119" t="s">
        <v>58</v>
      </c>
      <c r="B119" t="str">
        <f t="shared" si="24"/>
        <v>IL&amp;FS  Infrastructure Debt Fund Series 1C0</v>
      </c>
      <c r="C119">
        <f t="shared" si="17"/>
        <v>0</v>
      </c>
      <c r="D119">
        <f t="shared" si="18"/>
        <v>0</v>
      </c>
      <c r="E119" t="str">
        <f t="shared" si="19"/>
        <v/>
      </c>
      <c r="K119">
        <v>5400061</v>
      </c>
    </row>
    <row r="120" spans="1:14" x14ac:dyDescent="0.2">
      <c r="A120" t="s">
        <v>58</v>
      </c>
      <c r="B120" t="str">
        <f t="shared" si="24"/>
        <v>IL&amp;FS  Infrastructure Debt Fund Series 1C0</v>
      </c>
      <c r="C120">
        <f t="shared" si="17"/>
        <v>0</v>
      </c>
      <c r="D120" t="str">
        <f t="shared" si="18"/>
        <v>Bhilangana Hydro Power Limited_31032030</v>
      </c>
      <c r="E120" t="str">
        <f t="shared" si="19"/>
        <v>ngan</v>
      </c>
      <c r="F120" t="s">
        <v>110</v>
      </c>
      <c r="G120">
        <v>261</v>
      </c>
      <c r="H120">
        <v>1000000</v>
      </c>
      <c r="I120">
        <v>261000000</v>
      </c>
      <c r="J120">
        <v>1000000</v>
      </c>
      <c r="K120">
        <v>261000000</v>
      </c>
      <c r="L120">
        <v>0</v>
      </c>
      <c r="M120">
        <v>0</v>
      </c>
      <c r="N120">
        <v>5.33E-2</v>
      </c>
    </row>
    <row r="121" spans="1:14" x14ac:dyDescent="0.2">
      <c r="A121" t="s">
        <v>58</v>
      </c>
      <c r="B121" t="str">
        <f t="shared" si="24"/>
        <v>IL&amp;FS  Infrastructure Debt Fund Series 1C0</v>
      </c>
      <c r="C121">
        <f t="shared" si="17"/>
        <v>0</v>
      </c>
      <c r="D121">
        <f t="shared" si="18"/>
        <v>0</v>
      </c>
      <c r="E121" t="str">
        <f t="shared" si="19"/>
        <v/>
      </c>
      <c r="K121">
        <v>0</v>
      </c>
    </row>
    <row r="122" spans="1:14" x14ac:dyDescent="0.2">
      <c r="A122" t="s">
        <v>58</v>
      </c>
      <c r="B122" t="str">
        <f t="shared" si="24"/>
        <v>IL&amp;FS  Infrastructure Debt Fund Series 1C0</v>
      </c>
      <c r="C122">
        <f t="shared" si="17"/>
        <v>0</v>
      </c>
      <c r="D122" t="str">
        <f t="shared" si="18"/>
        <v>Bhilwara Green Energy Limited</v>
      </c>
      <c r="E122" t="str">
        <f t="shared" si="19"/>
        <v xml:space="preserve">ara </v>
      </c>
      <c r="F122" t="s">
        <v>12</v>
      </c>
      <c r="G122">
        <v>241454</v>
      </c>
      <c r="H122">
        <v>997.5</v>
      </c>
      <c r="I122">
        <v>240850213.36700001</v>
      </c>
      <c r="J122">
        <v>1000</v>
      </c>
      <c r="K122">
        <v>241454000</v>
      </c>
      <c r="L122">
        <v>603787</v>
      </c>
      <c r="M122">
        <v>2.5000000000000001E-3</v>
      </c>
      <c r="N122">
        <v>4.9299999999999997E-2</v>
      </c>
    </row>
    <row r="123" spans="1:14" x14ac:dyDescent="0.2">
      <c r="A123" t="s">
        <v>58</v>
      </c>
      <c r="B123" t="str">
        <f t="shared" si="24"/>
        <v>IL&amp;FS  Infrastructure Debt Fund Series 1C0</v>
      </c>
      <c r="C123">
        <f t="shared" si="17"/>
        <v>0</v>
      </c>
      <c r="D123">
        <f t="shared" si="18"/>
        <v>0</v>
      </c>
      <c r="E123" t="str">
        <f t="shared" si="19"/>
        <v/>
      </c>
      <c r="K123">
        <v>0</v>
      </c>
    </row>
    <row r="124" spans="1:14" x14ac:dyDescent="0.2">
      <c r="A124" t="s">
        <v>58</v>
      </c>
      <c r="B124" t="str">
        <f t="shared" si="24"/>
        <v>IL&amp;FS  Infrastructure Debt Fund Series 1C0</v>
      </c>
      <c r="C124">
        <f t="shared" si="17"/>
        <v>0</v>
      </c>
      <c r="D124" t="str">
        <f t="shared" si="18"/>
        <v>Babcock Borsig Limited_30062020</v>
      </c>
      <c r="E124" t="str">
        <f t="shared" si="19"/>
        <v>ck B</v>
      </c>
      <c r="F124" t="s">
        <v>132</v>
      </c>
      <c r="G124">
        <v>148</v>
      </c>
      <c r="H124">
        <v>952118.49</v>
      </c>
      <c r="I124">
        <v>140913536.52000001</v>
      </c>
      <c r="J124">
        <v>952118.49</v>
      </c>
      <c r="K124">
        <v>140913536.52000001</v>
      </c>
      <c r="L124">
        <v>0</v>
      </c>
      <c r="M124">
        <v>0</v>
      </c>
      <c r="N124">
        <v>3.2399999999999998E-2</v>
      </c>
    </row>
    <row r="125" spans="1:14" x14ac:dyDescent="0.2">
      <c r="A125" t="s">
        <v>58</v>
      </c>
      <c r="B125" t="str">
        <f t="shared" si="24"/>
        <v>IL&amp;FS  Infrastructure Debt Fund Series 1C0</v>
      </c>
      <c r="C125">
        <f t="shared" si="17"/>
        <v>0</v>
      </c>
      <c r="D125">
        <f t="shared" si="18"/>
        <v>0</v>
      </c>
      <c r="E125" t="str">
        <f t="shared" si="19"/>
        <v/>
      </c>
      <c r="K125">
        <v>17905189</v>
      </c>
    </row>
    <row r="126" spans="1:14" x14ac:dyDescent="0.2">
      <c r="A126" t="s">
        <v>58</v>
      </c>
      <c r="B126" t="str">
        <f t="shared" si="24"/>
        <v>IL&amp;FS  Infrastructure Debt Fund Series 1C0</v>
      </c>
      <c r="C126">
        <f t="shared" si="17"/>
        <v>0</v>
      </c>
      <c r="D126" t="str">
        <f t="shared" si="18"/>
        <v>Clean Max Enviro Energy Solutions Private Limited</v>
      </c>
      <c r="E126" t="str">
        <f t="shared" si="19"/>
        <v xml:space="preserve"> Max</v>
      </c>
      <c r="F126" t="s">
        <v>14</v>
      </c>
      <c r="G126">
        <v>173</v>
      </c>
      <c r="H126">
        <v>750000</v>
      </c>
      <c r="I126">
        <v>129750000</v>
      </c>
      <c r="J126">
        <v>750000</v>
      </c>
      <c r="K126">
        <v>129750000</v>
      </c>
      <c r="L126">
        <v>0</v>
      </c>
      <c r="M126">
        <v>0</v>
      </c>
      <c r="N126">
        <v>2.6499999999999999E-2</v>
      </c>
    </row>
    <row r="127" spans="1:14" x14ac:dyDescent="0.2">
      <c r="A127" t="s">
        <v>58</v>
      </c>
      <c r="B127" t="str">
        <f t="shared" si="24"/>
        <v>IL&amp;FS  Infrastructure Debt Fund Series 1C0</v>
      </c>
      <c r="C127">
        <f t="shared" si="17"/>
        <v>0</v>
      </c>
      <c r="D127">
        <f t="shared" si="18"/>
        <v>0</v>
      </c>
      <c r="E127" t="str">
        <f t="shared" si="19"/>
        <v/>
      </c>
      <c r="K127">
        <v>0</v>
      </c>
    </row>
    <row r="128" spans="1:14" x14ac:dyDescent="0.2">
      <c r="A128" t="s">
        <v>58</v>
      </c>
      <c r="B128" t="str">
        <f t="shared" si="24"/>
        <v>IL&amp;FS  Infrastructure Debt Fund Series 1C0</v>
      </c>
      <c r="C128">
        <f t="shared" si="17"/>
        <v>0</v>
      </c>
      <c r="D128" t="str">
        <f t="shared" si="18"/>
        <v>10.80_AMRI Hospitals Ltd_31032024</v>
      </c>
      <c r="E128" t="str">
        <f t="shared" si="19"/>
        <v>_AMR</v>
      </c>
      <c r="F128" t="s">
        <v>133</v>
      </c>
      <c r="G128">
        <v>120</v>
      </c>
      <c r="H128">
        <v>1000000</v>
      </c>
      <c r="I128">
        <v>120000000</v>
      </c>
      <c r="J128">
        <v>1000000</v>
      </c>
      <c r="K128">
        <v>120000000</v>
      </c>
      <c r="L128">
        <v>0</v>
      </c>
      <c r="M128">
        <v>0</v>
      </c>
      <c r="N128">
        <v>2.4500000000000001E-2</v>
      </c>
    </row>
    <row r="129" spans="1:14" x14ac:dyDescent="0.2">
      <c r="A129" t="s">
        <v>58</v>
      </c>
      <c r="B129" t="str">
        <f t="shared" si="24"/>
        <v>IL&amp;FS  Infrastructure Debt Fund Series 1C0</v>
      </c>
      <c r="C129">
        <f t="shared" si="17"/>
        <v>0</v>
      </c>
      <c r="D129">
        <f t="shared" si="18"/>
        <v>0</v>
      </c>
      <c r="E129" t="str">
        <f t="shared" si="19"/>
        <v/>
      </c>
      <c r="K129">
        <v>-24657</v>
      </c>
    </row>
    <row r="130" spans="1:14" x14ac:dyDescent="0.2">
      <c r="A130" t="s">
        <v>58</v>
      </c>
      <c r="B130" t="str">
        <f t="shared" si="24"/>
        <v>IL&amp;FS  Infrastructure Debt Fund Series 1C0</v>
      </c>
      <c r="C130">
        <f t="shared" si="17"/>
        <v>0</v>
      </c>
      <c r="D130" t="str">
        <f t="shared" si="18"/>
        <v>Bhilwara Green Energy Limited</v>
      </c>
      <c r="E130" t="str">
        <f t="shared" si="19"/>
        <v xml:space="preserve">ara </v>
      </c>
      <c r="F130" t="s">
        <v>12</v>
      </c>
      <c r="G130">
        <v>116791</v>
      </c>
      <c r="H130">
        <v>997.51</v>
      </c>
      <c r="I130">
        <v>116500000.04099999</v>
      </c>
      <c r="J130">
        <v>1000</v>
      </c>
      <c r="K130">
        <v>116791000</v>
      </c>
      <c r="L130">
        <v>291000</v>
      </c>
      <c r="M130">
        <v>2.5000000000000001E-3</v>
      </c>
      <c r="N130">
        <v>2.3900000000000001E-2</v>
      </c>
    </row>
    <row r="131" spans="1:14" x14ac:dyDescent="0.2">
      <c r="A131" t="s">
        <v>58</v>
      </c>
      <c r="B131" t="str">
        <f t="shared" si="24"/>
        <v>IL&amp;FS  Infrastructure Debt Fund Series 1C0</v>
      </c>
      <c r="C131">
        <f t="shared" si="17"/>
        <v>0</v>
      </c>
      <c r="D131">
        <f t="shared" si="18"/>
        <v>0</v>
      </c>
      <c r="E131" t="str">
        <f t="shared" si="19"/>
        <v/>
      </c>
      <c r="K131">
        <v>1</v>
      </c>
    </row>
    <row r="132" spans="1:14" x14ac:dyDescent="0.2">
      <c r="A132" t="s">
        <v>58</v>
      </c>
      <c r="B132" t="str">
        <f t="shared" si="24"/>
        <v>IL&amp;FS  Infrastructure Debt Fund Series 1C0</v>
      </c>
      <c r="C132">
        <f t="shared" si="17"/>
        <v>0</v>
      </c>
      <c r="D132" t="str">
        <f t="shared" ref="D132:D182" si="25">+F132</f>
        <v>Bhilwara Green Energy Limited A</v>
      </c>
      <c r="E132" t="str">
        <f t="shared" si="19"/>
        <v xml:space="preserve">ara </v>
      </c>
      <c r="F132" t="s">
        <v>134</v>
      </c>
      <c r="G132">
        <v>100251</v>
      </c>
      <c r="H132">
        <v>997.5</v>
      </c>
      <c r="I132">
        <v>99999999.966999993</v>
      </c>
      <c r="J132">
        <v>1000</v>
      </c>
      <c r="K132">
        <v>100251000</v>
      </c>
      <c r="L132">
        <v>251000</v>
      </c>
      <c r="M132">
        <v>2.5000000000000001E-3</v>
      </c>
      <c r="N132">
        <v>2.0500000000000001E-2</v>
      </c>
    </row>
    <row r="133" spans="1:14" x14ac:dyDescent="0.2">
      <c r="A133" t="s">
        <v>58</v>
      </c>
      <c r="B133" t="str">
        <f t="shared" si="24"/>
        <v>IL&amp;FS  Infrastructure Debt Fund Series 1C0</v>
      </c>
      <c r="C133">
        <f t="shared" si="17"/>
        <v>0</v>
      </c>
      <c r="D133">
        <f t="shared" si="25"/>
        <v>0</v>
      </c>
      <c r="E133" t="str">
        <f t="shared" ref="E133:E182" si="26">+MID(F133,6,4)</f>
        <v/>
      </c>
      <c r="K133">
        <v>0</v>
      </c>
    </row>
    <row r="134" spans="1:14" x14ac:dyDescent="0.2">
      <c r="A134" t="s">
        <v>58</v>
      </c>
      <c r="B134" t="str">
        <f t="shared" si="24"/>
        <v>IL&amp;FS  Infrastructure Debt Fund Series 1C0</v>
      </c>
      <c r="C134">
        <f t="shared" si="17"/>
        <v>0</v>
      </c>
      <c r="D134" t="str">
        <f t="shared" si="25"/>
        <v>Babcock Borsig Limited_31032023_2</v>
      </c>
      <c r="E134" t="str">
        <f t="shared" si="26"/>
        <v>ck B</v>
      </c>
      <c r="F134" t="s">
        <v>135</v>
      </c>
      <c r="G134">
        <v>65</v>
      </c>
      <c r="H134">
        <v>952118.49</v>
      </c>
      <c r="I134">
        <v>61887701.850000001</v>
      </c>
      <c r="J134">
        <v>952118.49</v>
      </c>
      <c r="K134">
        <v>61887701.850000001</v>
      </c>
      <c r="L134">
        <v>0</v>
      </c>
      <c r="M134">
        <v>0</v>
      </c>
      <c r="N134">
        <v>1.3899999999999999E-2</v>
      </c>
    </row>
    <row r="135" spans="1:14" x14ac:dyDescent="0.2">
      <c r="A135" t="s">
        <v>58</v>
      </c>
      <c r="B135" t="str">
        <f t="shared" si="24"/>
        <v>IL&amp;FS  Infrastructure Debt Fund Series 1C0</v>
      </c>
      <c r="C135">
        <f t="shared" si="17"/>
        <v>0</v>
      </c>
      <c r="D135">
        <f t="shared" si="25"/>
        <v>0</v>
      </c>
      <c r="E135" t="str">
        <f t="shared" si="26"/>
        <v/>
      </c>
      <c r="K135">
        <v>6361546</v>
      </c>
    </row>
    <row r="136" spans="1:14" x14ac:dyDescent="0.2">
      <c r="A136" t="s">
        <v>58</v>
      </c>
      <c r="B136" t="str">
        <f t="shared" si="24"/>
        <v>IL&amp;FS  Infrastructure Debt Fund Series 1C0</v>
      </c>
      <c r="C136">
        <f t="shared" si="17"/>
        <v>0</v>
      </c>
      <c r="D136" t="str">
        <f t="shared" si="25"/>
        <v>ADPL_26_SEP_2021</v>
      </c>
      <c r="E136" t="str">
        <f t="shared" si="26"/>
        <v>26_S</v>
      </c>
      <c r="F136" t="s">
        <v>106</v>
      </c>
      <c r="G136">
        <v>48000</v>
      </c>
      <c r="H136">
        <v>1000</v>
      </c>
      <c r="I136">
        <v>48000000</v>
      </c>
      <c r="J136">
        <v>1000</v>
      </c>
      <c r="K136">
        <v>48000000</v>
      </c>
      <c r="L136">
        <v>0</v>
      </c>
      <c r="M136">
        <v>0</v>
      </c>
      <c r="N136">
        <v>9.7999999999999997E-3</v>
      </c>
    </row>
    <row r="137" spans="1:14" x14ac:dyDescent="0.2">
      <c r="A137" t="s">
        <v>58</v>
      </c>
      <c r="B137" t="str">
        <f t="shared" si="24"/>
        <v>IL&amp;FS  Infrastructure Debt Fund Series 1C0</v>
      </c>
      <c r="C137">
        <f t="shared" si="17"/>
        <v>0</v>
      </c>
      <c r="D137">
        <f t="shared" si="25"/>
        <v>0</v>
      </c>
      <c r="E137" t="str">
        <f t="shared" si="26"/>
        <v/>
      </c>
      <c r="K137">
        <v>0</v>
      </c>
    </row>
    <row r="138" spans="1:14" x14ac:dyDescent="0.2">
      <c r="A138" t="s">
        <v>58</v>
      </c>
      <c r="B138" t="str">
        <f t="shared" si="24"/>
        <v>IL&amp;FS  Infrastructure Debt Fund Series 1C0</v>
      </c>
      <c r="C138">
        <f t="shared" si="17"/>
        <v>0</v>
      </c>
      <c r="D138" t="str">
        <f t="shared" si="25"/>
        <v>Bhilangana Hydro Power Limited_310326</v>
      </c>
      <c r="E138" t="str">
        <f t="shared" si="26"/>
        <v>ngan</v>
      </c>
      <c r="F138" t="s">
        <v>108</v>
      </c>
      <c r="G138">
        <v>47</v>
      </c>
      <c r="H138">
        <v>1000000</v>
      </c>
      <c r="I138">
        <v>47000000</v>
      </c>
      <c r="J138">
        <v>1000000</v>
      </c>
      <c r="K138">
        <v>47000000</v>
      </c>
      <c r="L138">
        <v>0</v>
      </c>
      <c r="M138">
        <v>0</v>
      </c>
      <c r="N138">
        <v>9.5999999999999992E-3</v>
      </c>
    </row>
    <row r="139" spans="1:14" x14ac:dyDescent="0.2">
      <c r="A139" t="s">
        <v>58</v>
      </c>
      <c r="B139" t="str">
        <f t="shared" si="24"/>
        <v>IL&amp;FS  Infrastructure Debt Fund Series 1C0</v>
      </c>
      <c r="C139">
        <f t="shared" si="17"/>
        <v>0</v>
      </c>
      <c r="D139">
        <f t="shared" si="25"/>
        <v>0</v>
      </c>
      <c r="E139" t="str">
        <f t="shared" si="26"/>
        <v/>
      </c>
      <c r="K139">
        <v>0</v>
      </c>
    </row>
    <row r="140" spans="1:14" x14ac:dyDescent="0.2">
      <c r="A140" t="s">
        <v>58</v>
      </c>
      <c r="B140" t="str">
        <f t="shared" si="24"/>
        <v>IL&amp;FS  Infrastructure Debt Fund Series 1C0</v>
      </c>
      <c r="C140">
        <f t="shared" si="17"/>
        <v>0</v>
      </c>
      <c r="D140" t="str">
        <f t="shared" si="25"/>
        <v>Bhilangana Hydro Power Limited_310324</v>
      </c>
      <c r="E140" t="str">
        <f t="shared" si="26"/>
        <v>ngan</v>
      </c>
      <c r="F140" t="s">
        <v>124</v>
      </c>
      <c r="G140">
        <v>40</v>
      </c>
      <c r="H140">
        <v>1000000</v>
      </c>
      <c r="I140">
        <v>40000000</v>
      </c>
      <c r="J140">
        <v>1000000</v>
      </c>
      <c r="K140">
        <v>40000000</v>
      </c>
      <c r="L140">
        <v>0</v>
      </c>
      <c r="M140">
        <v>0</v>
      </c>
      <c r="N140">
        <v>8.2000000000000007E-3</v>
      </c>
    </row>
    <row r="141" spans="1:14" x14ac:dyDescent="0.2">
      <c r="A141" t="s">
        <v>58</v>
      </c>
      <c r="B141" t="str">
        <f t="shared" si="24"/>
        <v>IL&amp;FS  Infrastructure Debt Fund Series 1C0</v>
      </c>
      <c r="C141">
        <f t="shared" si="17"/>
        <v>0</v>
      </c>
      <c r="D141">
        <f t="shared" si="25"/>
        <v>0</v>
      </c>
      <c r="E141" t="str">
        <f t="shared" si="26"/>
        <v/>
      </c>
      <c r="K141">
        <v>0</v>
      </c>
    </row>
    <row r="142" spans="1:14" x14ac:dyDescent="0.2">
      <c r="A142" t="s">
        <v>58</v>
      </c>
      <c r="B142" t="str">
        <f t="shared" si="24"/>
        <v>IL&amp;FS  Infrastructure Debt Fund Series 1C0</v>
      </c>
      <c r="C142">
        <f t="shared" si="17"/>
        <v>0</v>
      </c>
      <c r="D142" t="str">
        <f t="shared" si="25"/>
        <v>IWEL_2A_30092021</v>
      </c>
      <c r="E142" t="str">
        <f t="shared" si="26"/>
        <v>2A_3</v>
      </c>
      <c r="F142" t="s">
        <v>136</v>
      </c>
      <c r="G142">
        <v>20</v>
      </c>
      <c r="H142">
        <v>1000000</v>
      </c>
      <c r="I142">
        <v>20000000</v>
      </c>
      <c r="J142">
        <v>1000000</v>
      </c>
      <c r="K142">
        <v>20000000</v>
      </c>
      <c r="L142">
        <v>0</v>
      </c>
      <c r="M142">
        <v>0</v>
      </c>
      <c r="N142">
        <v>5.1999999999999998E-3</v>
      </c>
    </row>
    <row r="143" spans="1:14" x14ac:dyDescent="0.2">
      <c r="A143" t="s">
        <v>58</v>
      </c>
      <c r="B143" t="str">
        <f t="shared" si="24"/>
        <v>IL&amp;FS  Infrastructure Debt Fund Series 1C0</v>
      </c>
      <c r="C143">
        <f t="shared" si="17"/>
        <v>0</v>
      </c>
      <c r="D143">
        <f t="shared" si="25"/>
        <v>0</v>
      </c>
      <c r="E143" t="str">
        <f t="shared" si="26"/>
        <v/>
      </c>
      <c r="K143">
        <v>5321169</v>
      </c>
    </row>
    <row r="144" spans="1:14" x14ac:dyDescent="0.2">
      <c r="A144" t="s">
        <v>58</v>
      </c>
      <c r="B144" t="str">
        <f t="shared" si="24"/>
        <v>IL&amp;FS  Infrastructure Debt Fund Series 1C0</v>
      </c>
      <c r="C144">
        <f t="shared" si="17"/>
        <v>0</v>
      </c>
      <c r="D144" t="str">
        <f t="shared" si="25"/>
        <v>Babcock Borsig Limited_31032023_1C</v>
      </c>
      <c r="E144" t="str">
        <f t="shared" si="26"/>
        <v>ck B</v>
      </c>
      <c r="F144" t="s">
        <v>137</v>
      </c>
      <c r="G144">
        <v>20</v>
      </c>
      <c r="H144">
        <v>952118.49</v>
      </c>
      <c r="I144">
        <v>19042369.800000001</v>
      </c>
      <c r="J144">
        <v>952118.49</v>
      </c>
      <c r="K144">
        <v>19042369.800000001</v>
      </c>
      <c r="L144">
        <v>0</v>
      </c>
      <c r="M144">
        <v>0</v>
      </c>
      <c r="N144">
        <v>4.4000000000000003E-3</v>
      </c>
    </row>
    <row r="145" spans="1:14" x14ac:dyDescent="0.2">
      <c r="A145" t="s">
        <v>58</v>
      </c>
      <c r="B145" t="str">
        <f t="shared" si="24"/>
        <v>IL&amp;FS  Infrastructure Debt Fund Series 1C0</v>
      </c>
      <c r="C145">
        <f t="shared" si="17"/>
        <v>0</v>
      </c>
      <c r="D145">
        <f t="shared" si="25"/>
        <v>0</v>
      </c>
      <c r="E145" t="str">
        <f t="shared" si="26"/>
        <v/>
      </c>
      <c r="K145">
        <v>2388097</v>
      </c>
    </row>
    <row r="146" spans="1:14" x14ac:dyDescent="0.2">
      <c r="A146" t="s">
        <v>58</v>
      </c>
      <c r="B146" t="str">
        <f t="shared" si="24"/>
        <v>IL&amp;FS  Infrastructure Debt Fund Series 1C0</v>
      </c>
      <c r="C146">
        <f t="shared" si="17"/>
        <v>0</v>
      </c>
      <c r="D146" t="str">
        <f t="shared" si="25"/>
        <v>GHV HOSPITALITY INDIA PVT LTD_1A_150421</v>
      </c>
      <c r="E146" t="str">
        <f t="shared" si="26"/>
        <v>OSPI</v>
      </c>
      <c r="F146" t="s">
        <v>107</v>
      </c>
      <c r="G146">
        <v>16</v>
      </c>
      <c r="H146">
        <v>1000000</v>
      </c>
      <c r="I146">
        <v>16000000</v>
      </c>
      <c r="J146">
        <v>1000000</v>
      </c>
      <c r="K146">
        <v>16000000</v>
      </c>
      <c r="L146">
        <v>0</v>
      </c>
      <c r="M146">
        <v>0</v>
      </c>
      <c r="N146">
        <v>3.3E-3</v>
      </c>
    </row>
    <row r="147" spans="1:14" x14ac:dyDescent="0.2">
      <c r="A147" t="s">
        <v>58</v>
      </c>
      <c r="B147" t="str">
        <f t="shared" si="24"/>
        <v>IL&amp;FS  Infrastructure Debt Fund Series 1C0</v>
      </c>
      <c r="C147">
        <f t="shared" si="17"/>
        <v>0</v>
      </c>
      <c r="D147">
        <f t="shared" si="25"/>
        <v>0</v>
      </c>
      <c r="E147" t="str">
        <f t="shared" si="26"/>
        <v/>
      </c>
      <c r="K147">
        <v>320003</v>
      </c>
    </row>
    <row r="148" spans="1:14" x14ac:dyDescent="0.2">
      <c r="A148" t="s">
        <v>58</v>
      </c>
      <c r="B148" t="str">
        <f t="shared" si="24"/>
        <v>IL&amp;FS  Infrastructure Debt Fund Series 1C0</v>
      </c>
      <c r="C148">
        <f t="shared" si="17"/>
        <v>0</v>
      </c>
      <c r="D148" t="str">
        <f t="shared" si="25"/>
        <v>ADPL_26_SEP_2021_2B</v>
      </c>
      <c r="E148" t="str">
        <f t="shared" si="26"/>
        <v>26_S</v>
      </c>
      <c r="F148" t="s">
        <v>109</v>
      </c>
      <c r="G148">
        <v>13000</v>
      </c>
      <c r="H148">
        <v>1000</v>
      </c>
      <c r="I148">
        <v>13000000</v>
      </c>
      <c r="J148">
        <v>1000</v>
      </c>
      <c r="K148">
        <v>13000000</v>
      </c>
      <c r="L148">
        <v>0</v>
      </c>
      <c r="M148">
        <v>0</v>
      </c>
      <c r="N148">
        <v>2.7000000000000001E-3</v>
      </c>
    </row>
    <row r="149" spans="1:14" x14ac:dyDescent="0.2">
      <c r="A149" t="s">
        <v>58</v>
      </c>
      <c r="B149" t="str">
        <f t="shared" si="24"/>
        <v>IL&amp;FS  Infrastructure Debt Fund Series 1C0</v>
      </c>
      <c r="C149">
        <f t="shared" si="17"/>
        <v>0</v>
      </c>
      <c r="D149">
        <f t="shared" si="25"/>
        <v>0</v>
      </c>
      <c r="E149" t="str">
        <f t="shared" si="26"/>
        <v/>
      </c>
      <c r="K149">
        <v>0</v>
      </c>
    </row>
    <row r="150" spans="1:14" x14ac:dyDescent="0.2">
      <c r="A150" t="s">
        <v>58</v>
      </c>
      <c r="B150" t="str">
        <f t="shared" si="24"/>
        <v>IL&amp;FS  Infrastructure Debt Fund Series 1C0</v>
      </c>
      <c r="C150">
        <f t="shared" si="17"/>
        <v>0</v>
      </c>
      <c r="D150" t="str">
        <f t="shared" si="25"/>
        <v>10.50 Time Technoplast Limited 010423</v>
      </c>
      <c r="E150" t="str">
        <f t="shared" si="26"/>
        <v xml:space="preserve"> Tim</v>
      </c>
      <c r="F150" t="s">
        <v>205</v>
      </c>
      <c r="G150">
        <v>10061</v>
      </c>
      <c r="H150">
        <v>1000</v>
      </c>
      <c r="I150">
        <v>10061000</v>
      </c>
      <c r="J150">
        <v>1000</v>
      </c>
      <c r="K150">
        <v>10061000</v>
      </c>
      <c r="L150">
        <v>0</v>
      </c>
      <c r="M150">
        <v>0</v>
      </c>
      <c r="N150">
        <v>2.0999999999999999E-3</v>
      </c>
    </row>
    <row r="151" spans="1:14" x14ac:dyDescent="0.2">
      <c r="A151" t="s">
        <v>58</v>
      </c>
      <c r="B151" t="str">
        <f t="shared" si="24"/>
        <v>IL&amp;FS  Infrastructure Debt Fund Series 1C0</v>
      </c>
      <c r="C151">
        <f t="shared" si="17"/>
        <v>0</v>
      </c>
      <c r="D151">
        <f t="shared" si="25"/>
        <v>0</v>
      </c>
      <c r="E151" t="str">
        <f t="shared" si="26"/>
        <v/>
      </c>
      <c r="K151">
        <v>0</v>
      </c>
    </row>
    <row r="152" spans="1:14" x14ac:dyDescent="0.2">
      <c r="A152" t="s">
        <v>58</v>
      </c>
      <c r="B152" t="str">
        <f t="shared" si="24"/>
        <v>IL&amp;FS  Infrastructure Debt Fund Series 1C0</v>
      </c>
      <c r="C152">
        <f t="shared" si="17"/>
        <v>0</v>
      </c>
      <c r="D152">
        <f t="shared" si="25"/>
        <v>0</v>
      </c>
      <c r="E152" t="str">
        <f t="shared" si="26"/>
        <v/>
      </c>
      <c r="I152">
        <v>3946660691.4850001</v>
      </c>
      <c r="K152">
        <v>4243652281.6999998</v>
      </c>
      <c r="L152">
        <v>1145787</v>
      </c>
      <c r="M152">
        <v>2.9999999999999997E-4</v>
      </c>
      <c r="N152">
        <v>0.86680000000000001</v>
      </c>
    </row>
    <row r="153" spans="1:14" x14ac:dyDescent="0.2">
      <c r="A153" t="s">
        <v>58</v>
      </c>
      <c r="B153" t="str">
        <f t="shared" ref="B153:B183" si="27">+A153&amp;""&amp;C153</f>
        <v>IL&amp;FS  Infrastructure Debt Fund Series 1C0</v>
      </c>
      <c r="C153">
        <f t="shared" ref="C153:C182" si="28">+IF(E153="CBLO",$R$3,IF(E153="Marg",$R$4,IF(D153="cash",$R$5,0)))</f>
        <v>0</v>
      </c>
      <c r="D153" t="str">
        <f t="shared" si="25"/>
        <v>Fixed Deposit</v>
      </c>
      <c r="E153" t="str">
        <f t="shared" si="26"/>
        <v xml:space="preserve"> Dep</v>
      </c>
      <c r="F153" t="s">
        <v>112</v>
      </c>
    </row>
    <row r="154" spans="1:14" x14ac:dyDescent="0.2">
      <c r="A154" t="s">
        <v>58</v>
      </c>
      <c r="B154" t="str">
        <f t="shared" si="27"/>
        <v>IL&amp;FS  Infrastructure Debt Fund Series 1CTriparty Repo Margin</v>
      </c>
      <c r="C154" t="str">
        <f t="shared" si="28"/>
        <v>Triparty Repo Margin</v>
      </c>
      <c r="D154" t="str">
        <f t="shared" si="25"/>
        <v>CCIL MARGIN 01112017</v>
      </c>
      <c r="E154" t="str">
        <f t="shared" si="26"/>
        <v>MARG</v>
      </c>
      <c r="F154" t="s">
        <v>138</v>
      </c>
      <c r="G154">
        <v>2600000</v>
      </c>
      <c r="H154">
        <v>1</v>
      </c>
      <c r="I154">
        <v>2600000</v>
      </c>
      <c r="J154">
        <v>1</v>
      </c>
      <c r="K154">
        <v>2600000</v>
      </c>
      <c r="L154">
        <v>0</v>
      </c>
      <c r="M154">
        <v>0</v>
      </c>
      <c r="N154">
        <v>5.0000000000000001E-4</v>
      </c>
    </row>
    <row r="155" spans="1:14" x14ac:dyDescent="0.2">
      <c r="A155" t="s">
        <v>58</v>
      </c>
      <c r="B155" t="str">
        <f t="shared" si="27"/>
        <v>IL&amp;FS  Infrastructure Debt Fund Series 1C0</v>
      </c>
      <c r="C155">
        <f t="shared" si="28"/>
        <v>0</v>
      </c>
      <c r="D155">
        <f t="shared" si="25"/>
        <v>0</v>
      </c>
      <c r="E155" t="str">
        <f t="shared" si="26"/>
        <v/>
      </c>
      <c r="K155">
        <v>0</v>
      </c>
    </row>
    <row r="156" spans="1:14" x14ac:dyDescent="0.2">
      <c r="A156" t="s">
        <v>58</v>
      </c>
      <c r="B156" t="str">
        <f t="shared" si="27"/>
        <v>IL&amp;FS  Infrastructure Debt Fund Series 1CTriparty Repo Margin</v>
      </c>
      <c r="C156" t="str">
        <f t="shared" si="28"/>
        <v>Triparty Repo Margin</v>
      </c>
      <c r="D156" t="str">
        <f t="shared" si="25"/>
        <v>CBLO_Margin_04122017</v>
      </c>
      <c r="E156" t="str">
        <f t="shared" si="26"/>
        <v>Marg</v>
      </c>
      <c r="F156" t="s">
        <v>113</v>
      </c>
      <c r="G156">
        <v>950000</v>
      </c>
      <c r="H156">
        <v>1</v>
      </c>
      <c r="I156">
        <v>950000</v>
      </c>
      <c r="J156">
        <v>1</v>
      </c>
      <c r="K156">
        <v>950000</v>
      </c>
      <c r="L156">
        <v>0</v>
      </c>
      <c r="M156">
        <v>0</v>
      </c>
      <c r="N156">
        <v>2.0000000000000001E-4</v>
      </c>
    </row>
    <row r="157" spans="1:14" x14ac:dyDescent="0.2">
      <c r="A157" t="s">
        <v>58</v>
      </c>
      <c r="B157" t="str">
        <f t="shared" si="27"/>
        <v>IL&amp;FS  Infrastructure Debt Fund Series 1C0</v>
      </c>
      <c r="C157">
        <f t="shared" si="28"/>
        <v>0</v>
      </c>
      <c r="D157">
        <f t="shared" si="25"/>
        <v>0</v>
      </c>
      <c r="E157" t="str">
        <f t="shared" si="26"/>
        <v/>
      </c>
      <c r="K157">
        <v>0</v>
      </c>
    </row>
    <row r="158" spans="1:14" x14ac:dyDescent="0.2">
      <c r="A158" t="s">
        <v>58</v>
      </c>
      <c r="B158" t="str">
        <f t="shared" si="27"/>
        <v>IL&amp;FS  Infrastructure Debt Fund Series 1C0</v>
      </c>
      <c r="C158">
        <f t="shared" si="28"/>
        <v>0</v>
      </c>
      <c r="D158">
        <f t="shared" si="25"/>
        <v>0</v>
      </c>
      <c r="E158" t="str">
        <f t="shared" si="26"/>
        <v/>
      </c>
      <c r="I158">
        <v>3550000</v>
      </c>
      <c r="K158">
        <v>3550000.01</v>
      </c>
      <c r="L158">
        <v>0</v>
      </c>
      <c r="M158">
        <v>0</v>
      </c>
      <c r="N158">
        <v>6.9999999999999999E-4</v>
      </c>
    </row>
    <row r="159" spans="1:14" x14ac:dyDescent="0.2">
      <c r="A159" t="s">
        <v>58</v>
      </c>
      <c r="B159" t="str">
        <f t="shared" si="27"/>
        <v>IL&amp;FS  Infrastructure Debt Fund Series 1C0</v>
      </c>
      <c r="C159">
        <f t="shared" si="28"/>
        <v>0</v>
      </c>
      <c r="D159" t="str">
        <f t="shared" si="25"/>
        <v>Money Market Discounted</v>
      </c>
      <c r="E159" t="str">
        <f t="shared" si="26"/>
        <v xml:space="preserve"> Mar</v>
      </c>
      <c r="F159" t="s">
        <v>114</v>
      </c>
    </row>
    <row r="160" spans="1:14" x14ac:dyDescent="0.2">
      <c r="A160" t="s">
        <v>58</v>
      </c>
      <c r="B160" t="str">
        <f t="shared" si="27"/>
        <v>IL&amp;FS  Infrastructure Debt Fund Series 1CTriparty Repo</v>
      </c>
      <c r="C160" t="str">
        <f t="shared" si="28"/>
        <v>Triparty Repo</v>
      </c>
      <c r="D160" t="str">
        <f t="shared" si="25"/>
        <v>5.33.CBLO_1C030919</v>
      </c>
      <c r="E160" t="str">
        <f t="shared" si="26"/>
        <v>CBLO</v>
      </c>
      <c r="F160" t="s">
        <v>209</v>
      </c>
      <c r="G160">
        <v>1</v>
      </c>
      <c r="H160">
        <v>458219021.24000001</v>
      </c>
      <c r="I160">
        <v>458219021.23699999</v>
      </c>
      <c r="J160">
        <v>458219021.23710001</v>
      </c>
      <c r="K160">
        <v>458219021.24000001</v>
      </c>
      <c r="L160">
        <v>0</v>
      </c>
      <c r="M160">
        <v>0</v>
      </c>
      <c r="N160">
        <v>9.3600000000000003E-2</v>
      </c>
    </row>
    <row r="161" spans="1:14" x14ac:dyDescent="0.2">
      <c r="A161" t="s">
        <v>58</v>
      </c>
      <c r="B161" t="str">
        <f t="shared" si="27"/>
        <v>IL&amp;FS  Infrastructure Debt Fund Series 1CTriparty Repo</v>
      </c>
      <c r="C161" t="str">
        <f t="shared" si="28"/>
        <v>Triparty Repo</v>
      </c>
      <c r="D161" t="str">
        <f t="shared" si="25"/>
        <v>5.35.CBLO_1C030919</v>
      </c>
      <c r="E161" t="str">
        <f t="shared" si="26"/>
        <v>CBLO</v>
      </c>
      <c r="F161" t="s">
        <v>210</v>
      </c>
      <c r="G161">
        <v>1</v>
      </c>
      <c r="H161">
        <v>177812205.47999999</v>
      </c>
      <c r="I161">
        <v>177812205.48300001</v>
      </c>
      <c r="J161">
        <v>177812205.48289999</v>
      </c>
      <c r="K161">
        <v>177812205.47999999</v>
      </c>
      <c r="L161">
        <v>0</v>
      </c>
      <c r="M161">
        <v>0</v>
      </c>
      <c r="N161">
        <v>3.6299999999999999E-2</v>
      </c>
    </row>
    <row r="162" spans="1:14" x14ac:dyDescent="0.2">
      <c r="A162" t="s">
        <v>58</v>
      </c>
      <c r="B162" t="str">
        <f t="shared" si="27"/>
        <v>IL&amp;FS  Infrastructure Debt Fund Series 1CTriparty Repo</v>
      </c>
      <c r="C162" t="str">
        <f t="shared" si="28"/>
        <v>Triparty Repo</v>
      </c>
      <c r="D162" t="str">
        <f t="shared" si="25"/>
        <v>8.40_CBLO_1C_06042015</v>
      </c>
      <c r="E162" t="str">
        <f t="shared" si="26"/>
        <v>CBLO</v>
      </c>
      <c r="F162" t="s">
        <v>139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">
      <c r="A163" t="s">
        <v>58</v>
      </c>
      <c r="B163" t="str">
        <f t="shared" si="27"/>
        <v>IL&amp;FS  Infrastructure Debt Fund Series 1C0</v>
      </c>
      <c r="C163">
        <f t="shared" si="28"/>
        <v>0</v>
      </c>
      <c r="D163">
        <f t="shared" si="25"/>
        <v>0</v>
      </c>
      <c r="E163" t="str">
        <f t="shared" si="26"/>
        <v/>
      </c>
      <c r="K163">
        <v>30</v>
      </c>
    </row>
    <row r="164" spans="1:14" x14ac:dyDescent="0.2">
      <c r="A164" t="s">
        <v>58</v>
      </c>
      <c r="B164" t="str">
        <f t="shared" si="27"/>
        <v>IL&amp;FS  Infrastructure Debt Fund Series 1C0</v>
      </c>
      <c r="C164">
        <f t="shared" si="28"/>
        <v>0</v>
      </c>
      <c r="D164">
        <f t="shared" si="25"/>
        <v>0</v>
      </c>
      <c r="E164" t="str">
        <f t="shared" si="26"/>
        <v/>
      </c>
      <c r="I164">
        <v>636031226.72000003</v>
      </c>
      <c r="K164">
        <v>636031256.51999998</v>
      </c>
      <c r="L164">
        <v>0</v>
      </c>
      <c r="M164">
        <v>0</v>
      </c>
      <c r="N164">
        <v>0.12989999999999999</v>
      </c>
    </row>
    <row r="165" spans="1:14" x14ac:dyDescent="0.2">
      <c r="A165" t="s">
        <v>58</v>
      </c>
      <c r="B165" t="str">
        <f t="shared" si="27"/>
        <v>IL&amp;FS  Infrastructure Debt Fund Series 1C0</v>
      </c>
      <c r="C165">
        <f t="shared" si="28"/>
        <v>0</v>
      </c>
      <c r="D165" t="str">
        <f t="shared" si="25"/>
        <v>Cash / Bank</v>
      </c>
      <c r="E165" t="str">
        <f t="shared" si="26"/>
        <v>/ Ba</v>
      </c>
      <c r="F165" t="s">
        <v>115</v>
      </c>
    </row>
    <row r="166" spans="1:14" x14ac:dyDescent="0.2">
      <c r="A166" t="s">
        <v>58</v>
      </c>
      <c r="B166" t="str">
        <f t="shared" si="27"/>
        <v>IL&amp;FS  Infrastructure Debt Fund Series 1CCash &amp; Cash Equivalents</v>
      </c>
      <c r="C166" t="str">
        <f t="shared" si="28"/>
        <v>Cash &amp; Cash Equivalents</v>
      </c>
      <c r="D166" t="str">
        <f t="shared" si="25"/>
        <v>CASH</v>
      </c>
      <c r="E166" t="str">
        <f t="shared" si="26"/>
        <v/>
      </c>
      <c r="F166" t="s">
        <v>116</v>
      </c>
      <c r="G166">
        <v>18403165.839000002</v>
      </c>
      <c r="H166">
        <v>1</v>
      </c>
      <c r="I166">
        <v>18403165.839000002</v>
      </c>
      <c r="J166">
        <v>1</v>
      </c>
      <c r="K166">
        <v>18403165.84</v>
      </c>
      <c r="L166">
        <v>0</v>
      </c>
      <c r="M166">
        <v>0</v>
      </c>
      <c r="N166">
        <v>3.8E-3</v>
      </c>
    </row>
    <row r="167" spans="1:14" x14ac:dyDescent="0.2">
      <c r="A167" t="s">
        <v>58</v>
      </c>
      <c r="B167" t="str">
        <f t="shared" si="27"/>
        <v>IL&amp;FS  Infrastructure Debt Fund Series 1C0</v>
      </c>
      <c r="C167">
        <f t="shared" si="28"/>
        <v>0</v>
      </c>
      <c r="D167" t="str">
        <f t="shared" si="25"/>
        <v>CASH Rec/Payable</v>
      </c>
      <c r="E167" t="str">
        <f t="shared" si="26"/>
        <v>Rec/</v>
      </c>
      <c r="F167" t="s">
        <v>117</v>
      </c>
      <c r="G167">
        <v>-5966989.6629999997</v>
      </c>
      <c r="H167">
        <v>1</v>
      </c>
      <c r="I167">
        <v>-5966989.6629999997</v>
      </c>
      <c r="J167">
        <v>1</v>
      </c>
      <c r="K167">
        <v>-5966989.6600000001</v>
      </c>
      <c r="L167">
        <v>0</v>
      </c>
      <c r="M167">
        <v>0</v>
      </c>
      <c r="N167">
        <v>-1.1999999999999999E-3</v>
      </c>
    </row>
    <row r="168" spans="1:14" x14ac:dyDescent="0.2">
      <c r="A168" t="s">
        <v>58</v>
      </c>
      <c r="B168" t="str">
        <f t="shared" si="27"/>
        <v>IL&amp;FS  Infrastructure Debt Fund Series 1C0</v>
      </c>
      <c r="C168">
        <f t="shared" si="28"/>
        <v>0</v>
      </c>
      <c r="D168">
        <f t="shared" si="25"/>
        <v>0</v>
      </c>
      <c r="E168" t="str">
        <f t="shared" si="26"/>
        <v/>
      </c>
      <c r="I168">
        <v>12436176.176999999</v>
      </c>
      <c r="K168">
        <v>12436176.18</v>
      </c>
      <c r="L168">
        <v>0</v>
      </c>
      <c r="M168">
        <v>0</v>
      </c>
      <c r="N168">
        <v>2.5000000000000001E-3</v>
      </c>
    </row>
    <row r="169" spans="1:14" x14ac:dyDescent="0.2">
      <c r="A169" t="s">
        <v>58</v>
      </c>
      <c r="B169" t="str">
        <f t="shared" si="27"/>
        <v>IL&amp;FS  Infrastructure Debt Fund Series 1C0</v>
      </c>
      <c r="C169">
        <f t="shared" si="28"/>
        <v>0</v>
      </c>
      <c r="D169" t="str">
        <f t="shared" si="25"/>
        <v>Other Assets</v>
      </c>
      <c r="E169" t="str">
        <f t="shared" si="26"/>
        <v xml:space="preserve"> Ass</v>
      </c>
      <c r="F169" t="s">
        <v>118</v>
      </c>
    </row>
    <row r="170" spans="1:14" x14ac:dyDescent="0.2">
      <c r="A170" t="s">
        <v>58</v>
      </c>
      <c r="B170" t="str">
        <f t="shared" ref="B170:B171" si="29">+A170&amp;""&amp;C170</f>
        <v>IL&amp;FS  Infrastructure Debt Fund Series 1C0</v>
      </c>
      <c r="C170">
        <f t="shared" ref="C170:C176" si="30">+IF(E170="CBLO",$R$3,IF(E170="Marg",$R$4,IF(D170="cash",$R$5,0)))</f>
        <v>0</v>
      </c>
      <c r="D170" t="str">
        <f t="shared" si="25"/>
        <v>Other Liabilities and Assets</v>
      </c>
      <c r="E170" t="str">
        <f t="shared" si="26"/>
        <v xml:space="preserve"> Lia</v>
      </c>
      <c r="F170" t="s">
        <v>119</v>
      </c>
      <c r="G170">
        <v>-2E-3</v>
      </c>
      <c r="H170">
        <v>1</v>
      </c>
      <c r="I170">
        <v>-2E-3</v>
      </c>
      <c r="J170">
        <v>1</v>
      </c>
      <c r="K170">
        <v>0</v>
      </c>
      <c r="L170">
        <v>0</v>
      </c>
      <c r="M170">
        <v>0</v>
      </c>
      <c r="N170">
        <v>0</v>
      </c>
    </row>
    <row r="171" spans="1:14" x14ac:dyDescent="0.2">
      <c r="A171" t="s">
        <v>58</v>
      </c>
      <c r="B171" t="str">
        <f t="shared" si="29"/>
        <v>IL&amp;FS  Infrastructure Debt Fund Series 1C0</v>
      </c>
      <c r="C171">
        <f t="shared" si="30"/>
        <v>0</v>
      </c>
      <c r="D171">
        <f t="shared" si="25"/>
        <v>0</v>
      </c>
      <c r="E171" t="str">
        <f t="shared" si="26"/>
        <v/>
      </c>
      <c r="I171">
        <v>-2E-3</v>
      </c>
      <c r="K171">
        <v>0</v>
      </c>
      <c r="L171">
        <v>0</v>
      </c>
      <c r="M171">
        <v>0</v>
      </c>
      <c r="N171">
        <v>0</v>
      </c>
    </row>
    <row r="172" spans="1:14" x14ac:dyDescent="0.2">
      <c r="A172" t="s">
        <v>58</v>
      </c>
      <c r="B172" t="str">
        <f t="shared" ref="B172" si="31">+A172&amp;""&amp;C172</f>
        <v>IL&amp;FS  Infrastructure Debt Fund Series 1C0</v>
      </c>
      <c r="C172">
        <f t="shared" si="30"/>
        <v>0</v>
      </c>
      <c r="D172">
        <f t="shared" si="25"/>
        <v>0</v>
      </c>
      <c r="E172" t="str">
        <f t="shared" si="26"/>
        <v/>
      </c>
      <c r="I172">
        <v>4598678094.3789997</v>
      </c>
      <c r="K172">
        <v>4895669714.4099998</v>
      </c>
      <c r="L172">
        <v>1145787</v>
      </c>
      <c r="M172">
        <v>2.0000000000000001E-4</v>
      </c>
      <c r="N172">
        <v>1</v>
      </c>
    </row>
    <row r="173" spans="1:14" x14ac:dyDescent="0.2">
      <c r="A173" t="s">
        <v>64</v>
      </c>
      <c r="B173" t="str">
        <f t="shared" ref="B173:B176" si="32">+A173&amp;""&amp;C173</f>
        <v>IL&amp;FS  Infrastructure Debt Fund Series 2A0</v>
      </c>
      <c r="C173">
        <f t="shared" si="30"/>
        <v>0</v>
      </c>
      <c r="D173" t="str">
        <f t="shared" si="25"/>
        <v>Security</v>
      </c>
      <c r="E173" t="str">
        <f t="shared" si="26"/>
        <v>ity</v>
      </c>
      <c r="F173" t="s">
        <v>96</v>
      </c>
      <c r="G173" t="s">
        <v>6</v>
      </c>
      <c r="H173" t="s">
        <v>97</v>
      </c>
      <c r="I173" t="s">
        <v>98</v>
      </c>
      <c r="J173" t="s">
        <v>99</v>
      </c>
      <c r="K173" t="s">
        <v>100</v>
      </c>
      <c r="L173" t="s">
        <v>101</v>
      </c>
      <c r="M173" t="s">
        <v>102</v>
      </c>
      <c r="N173" t="s">
        <v>103</v>
      </c>
    </row>
    <row r="174" spans="1:14" x14ac:dyDescent="0.2">
      <c r="A174" t="s">
        <v>64</v>
      </c>
      <c r="B174" t="str">
        <f t="shared" si="32"/>
        <v>IL&amp;FS  Infrastructure Debt Fund Series 2A0</v>
      </c>
      <c r="C174">
        <f t="shared" si="30"/>
        <v>0</v>
      </c>
      <c r="D174">
        <f t="shared" si="25"/>
        <v>0</v>
      </c>
      <c r="E174" t="str">
        <f t="shared" si="26"/>
        <v/>
      </c>
      <c r="K174" t="s">
        <v>104</v>
      </c>
    </row>
    <row r="175" spans="1:14" x14ac:dyDescent="0.2">
      <c r="A175" t="s">
        <v>64</v>
      </c>
      <c r="B175" t="str">
        <f t="shared" si="32"/>
        <v>IL&amp;FS  Infrastructure Debt Fund Series 2A0</v>
      </c>
      <c r="C175">
        <f t="shared" si="30"/>
        <v>0</v>
      </c>
      <c r="D175" t="str">
        <f t="shared" si="25"/>
        <v>Bonds / Debentures</v>
      </c>
      <c r="E175" t="str">
        <f t="shared" si="26"/>
        <v xml:space="preserve"> / D</v>
      </c>
      <c r="F175" t="s">
        <v>105</v>
      </c>
    </row>
    <row r="176" spans="1:14" x14ac:dyDescent="0.2">
      <c r="A176" t="s">
        <v>64</v>
      </c>
      <c r="B176" t="str">
        <f t="shared" si="32"/>
        <v>IL&amp;FS  Infrastructure Debt Fund Series 2A0</v>
      </c>
      <c r="C176">
        <f t="shared" si="30"/>
        <v>0</v>
      </c>
      <c r="D176" t="str">
        <f t="shared" si="25"/>
        <v>IWEL_2A_30092021</v>
      </c>
      <c r="E176" t="str">
        <f t="shared" si="26"/>
        <v>2A_3</v>
      </c>
      <c r="F176" t="s">
        <v>136</v>
      </c>
      <c r="G176">
        <v>338</v>
      </c>
      <c r="H176">
        <v>1000000</v>
      </c>
      <c r="I176">
        <v>338000000</v>
      </c>
      <c r="J176">
        <v>1000000</v>
      </c>
      <c r="K176">
        <v>338000000</v>
      </c>
      <c r="L176">
        <v>0</v>
      </c>
      <c r="M176">
        <v>0</v>
      </c>
      <c r="N176">
        <v>0.25209999999999999</v>
      </c>
    </row>
    <row r="177" spans="1:14" x14ac:dyDescent="0.2">
      <c r="A177" t="s">
        <v>64</v>
      </c>
      <c r="B177" t="str">
        <f t="shared" si="27"/>
        <v>IL&amp;FS  Infrastructure Debt Fund Series 2A0</v>
      </c>
      <c r="C177">
        <f t="shared" si="28"/>
        <v>0</v>
      </c>
      <c r="D177">
        <f t="shared" si="25"/>
        <v>0</v>
      </c>
      <c r="E177" t="str">
        <f t="shared" si="26"/>
        <v/>
      </c>
      <c r="K177">
        <v>89927750</v>
      </c>
    </row>
    <row r="178" spans="1:14" x14ac:dyDescent="0.2">
      <c r="A178" t="s">
        <v>64</v>
      </c>
      <c r="B178" t="str">
        <f t="shared" si="27"/>
        <v>IL&amp;FS  Infrastructure Debt Fund Series 2A0</v>
      </c>
      <c r="C178">
        <f t="shared" si="28"/>
        <v>0</v>
      </c>
      <c r="D178" t="str">
        <f t="shared" si="25"/>
        <v>Babcock Borsig Limited_30062022</v>
      </c>
      <c r="E178" t="str">
        <f t="shared" si="26"/>
        <v>ck B</v>
      </c>
      <c r="F178" t="s">
        <v>140</v>
      </c>
      <c r="G178">
        <v>334</v>
      </c>
      <c r="H178">
        <v>952118.49</v>
      </c>
      <c r="I178">
        <v>318007575.66000003</v>
      </c>
      <c r="J178">
        <v>952118.49</v>
      </c>
      <c r="K178">
        <v>318007575.66000003</v>
      </c>
      <c r="L178">
        <v>0</v>
      </c>
      <c r="M178">
        <v>0</v>
      </c>
      <c r="N178">
        <v>0.2112</v>
      </c>
    </row>
    <row r="179" spans="1:14" x14ac:dyDescent="0.2">
      <c r="A179" t="s">
        <v>64</v>
      </c>
      <c r="B179" t="str">
        <f t="shared" si="27"/>
        <v>IL&amp;FS  Infrastructure Debt Fund Series 2A0</v>
      </c>
      <c r="C179">
        <f t="shared" si="28"/>
        <v>0</v>
      </c>
      <c r="D179">
        <f t="shared" si="25"/>
        <v>0</v>
      </c>
      <c r="E179" t="str">
        <f t="shared" si="26"/>
        <v/>
      </c>
      <c r="K179">
        <v>40407656</v>
      </c>
    </row>
    <row r="180" spans="1:14" x14ac:dyDescent="0.2">
      <c r="A180" t="s">
        <v>64</v>
      </c>
      <c r="B180" t="str">
        <f t="shared" si="27"/>
        <v>IL&amp;FS  Infrastructure Debt Fund Series 2A0</v>
      </c>
      <c r="C180">
        <f t="shared" si="28"/>
        <v>0</v>
      </c>
      <c r="D180" t="str">
        <f t="shared" si="25"/>
        <v>GHV HOSPITALITY INDIA PVT LTD_2A_150421</v>
      </c>
      <c r="E180" t="str">
        <f t="shared" si="26"/>
        <v>OSPI</v>
      </c>
      <c r="F180" t="s">
        <v>141</v>
      </c>
      <c r="G180">
        <v>220</v>
      </c>
      <c r="H180">
        <v>1000000</v>
      </c>
      <c r="I180">
        <v>220000000</v>
      </c>
      <c r="J180">
        <v>1000000</v>
      </c>
      <c r="K180">
        <v>220000000</v>
      </c>
      <c r="L180">
        <v>0</v>
      </c>
      <c r="M180">
        <v>0</v>
      </c>
      <c r="N180">
        <v>0.13220000000000001</v>
      </c>
    </row>
    <row r="181" spans="1:14" x14ac:dyDescent="0.2">
      <c r="A181" t="s">
        <v>64</v>
      </c>
      <c r="B181" t="str">
        <f t="shared" si="27"/>
        <v>IL&amp;FS  Infrastructure Debt Fund Series 2A0</v>
      </c>
      <c r="C181">
        <f t="shared" si="28"/>
        <v>0</v>
      </c>
      <c r="D181">
        <f t="shared" si="25"/>
        <v>0</v>
      </c>
      <c r="E181" t="str">
        <f t="shared" si="26"/>
        <v/>
      </c>
      <c r="K181">
        <v>4400049</v>
      </c>
    </row>
    <row r="182" spans="1:14" x14ac:dyDescent="0.2">
      <c r="A182" t="s">
        <v>64</v>
      </c>
      <c r="B182" t="str">
        <f t="shared" si="27"/>
        <v>IL&amp;FS  Infrastructure Debt Fund Series 2A0</v>
      </c>
      <c r="C182">
        <f t="shared" si="28"/>
        <v>0</v>
      </c>
      <c r="D182" t="str">
        <f t="shared" si="25"/>
        <v>Kanchanjunga Power Company Private Limited_31052029</v>
      </c>
      <c r="E182" t="str">
        <f t="shared" si="26"/>
        <v>anju</v>
      </c>
      <c r="F182" t="s">
        <v>142</v>
      </c>
      <c r="G182">
        <v>90</v>
      </c>
      <c r="H182">
        <v>1000000</v>
      </c>
      <c r="I182">
        <v>90000000</v>
      </c>
      <c r="J182">
        <v>1000000</v>
      </c>
      <c r="K182">
        <v>90000000</v>
      </c>
      <c r="L182">
        <v>0</v>
      </c>
      <c r="M182">
        <v>0</v>
      </c>
      <c r="N182">
        <v>5.2999999999999999E-2</v>
      </c>
    </row>
    <row r="183" spans="1:14" x14ac:dyDescent="0.2">
      <c r="A183" t="s">
        <v>64</v>
      </c>
      <c r="B183" t="str">
        <f t="shared" si="27"/>
        <v>IL&amp;FS  Infrastructure Debt Fund Series 2A0</v>
      </c>
      <c r="C183">
        <f t="shared" ref="C183:C211" si="33">+IF(E183="CBLO",$R$3,IF(E183="Marg",$R$4,IF(D183="cash",$R$5,0)))</f>
        <v>0</v>
      </c>
      <c r="D183">
        <f t="shared" ref="D183:D195" si="34">+F183</f>
        <v>0</v>
      </c>
      <c r="E183" t="str">
        <f t="shared" ref="E183:E196" si="35">+MID(F183,6,4)</f>
        <v/>
      </c>
      <c r="K183">
        <v>0</v>
      </c>
    </row>
    <row r="184" spans="1:14" x14ac:dyDescent="0.2">
      <c r="A184" t="s">
        <v>64</v>
      </c>
      <c r="B184" t="str">
        <f t="shared" ref="B184:B211" si="36">+A184&amp;""&amp;C184</f>
        <v>IL&amp;FS  Infrastructure Debt Fund Series 2A0</v>
      </c>
      <c r="C184">
        <f t="shared" si="33"/>
        <v>0</v>
      </c>
      <c r="D184" t="str">
        <f t="shared" si="34"/>
        <v>10.70% Janaadhar private Limited 19.03.2023</v>
      </c>
      <c r="E184" t="str">
        <f t="shared" si="35"/>
        <v>% Ja</v>
      </c>
      <c r="F184" t="s">
        <v>143</v>
      </c>
      <c r="G184">
        <v>60</v>
      </c>
      <c r="H184">
        <v>900000</v>
      </c>
      <c r="I184">
        <v>54000000</v>
      </c>
      <c r="J184">
        <v>900000</v>
      </c>
      <c r="K184">
        <v>54000000</v>
      </c>
      <c r="L184">
        <v>0</v>
      </c>
      <c r="M184">
        <v>0</v>
      </c>
      <c r="N184">
        <v>3.1800000000000002E-2</v>
      </c>
    </row>
    <row r="185" spans="1:14" x14ac:dyDescent="0.2">
      <c r="A185" t="s">
        <v>64</v>
      </c>
      <c r="B185" t="str">
        <f t="shared" si="36"/>
        <v>IL&amp;FS  Infrastructure Debt Fund Series 2A0</v>
      </c>
      <c r="C185">
        <f t="shared" si="33"/>
        <v>0</v>
      </c>
      <c r="D185">
        <f t="shared" si="34"/>
        <v>0</v>
      </c>
      <c r="E185" t="str">
        <f t="shared" si="35"/>
        <v/>
      </c>
      <c r="K185">
        <v>0</v>
      </c>
    </row>
    <row r="186" spans="1:14" x14ac:dyDescent="0.2">
      <c r="A186" t="s">
        <v>64</v>
      </c>
      <c r="B186" t="str">
        <f t="shared" si="36"/>
        <v>IL&amp;FS  Infrastructure Debt Fund Series 2A0</v>
      </c>
      <c r="C186">
        <f t="shared" si="33"/>
        <v>0</v>
      </c>
      <c r="D186" t="str">
        <f t="shared" si="34"/>
        <v>13.50% Janaadhar private Limited 19.03.2023</v>
      </c>
      <c r="E186" t="str">
        <f t="shared" si="35"/>
        <v>% Ja</v>
      </c>
      <c r="F186" t="s">
        <v>144</v>
      </c>
      <c r="G186">
        <v>25</v>
      </c>
      <c r="H186">
        <v>900000</v>
      </c>
      <c r="I186">
        <v>22500000</v>
      </c>
      <c r="J186">
        <v>900000</v>
      </c>
      <c r="K186">
        <v>22500000</v>
      </c>
      <c r="L186">
        <v>0</v>
      </c>
      <c r="M186">
        <v>0</v>
      </c>
      <c r="N186">
        <v>1.3299999999999999E-2</v>
      </c>
    </row>
    <row r="187" spans="1:14" x14ac:dyDescent="0.2">
      <c r="A187" t="s">
        <v>64</v>
      </c>
      <c r="B187" t="str">
        <f t="shared" si="36"/>
        <v>IL&amp;FS  Infrastructure Debt Fund Series 2A0</v>
      </c>
      <c r="C187">
        <f t="shared" si="33"/>
        <v>0</v>
      </c>
      <c r="D187">
        <f t="shared" si="34"/>
        <v>0</v>
      </c>
      <c r="E187" t="str">
        <f t="shared" si="35"/>
        <v/>
      </c>
      <c r="K187">
        <v>0</v>
      </c>
    </row>
    <row r="188" spans="1:14" x14ac:dyDescent="0.2">
      <c r="A188" t="s">
        <v>64</v>
      </c>
      <c r="B188" t="str">
        <f t="shared" si="36"/>
        <v>IL&amp;FS  Infrastructure Debt Fund Series 2A0</v>
      </c>
      <c r="C188">
        <f t="shared" si="33"/>
        <v>0</v>
      </c>
      <c r="D188" t="str">
        <f t="shared" si="34"/>
        <v>Kaynes Technology India Private Limited</v>
      </c>
      <c r="E188" t="str">
        <f t="shared" si="35"/>
        <v>s Te</v>
      </c>
      <c r="F188" t="s">
        <v>67</v>
      </c>
      <c r="G188">
        <v>200</v>
      </c>
      <c r="H188">
        <v>93125</v>
      </c>
      <c r="I188">
        <v>18625000</v>
      </c>
      <c r="J188">
        <v>93125</v>
      </c>
      <c r="K188">
        <v>18625000</v>
      </c>
      <c r="L188">
        <v>0</v>
      </c>
      <c r="M188">
        <v>0</v>
      </c>
      <c r="N188">
        <v>1.0999999999999999E-2</v>
      </c>
    </row>
    <row r="189" spans="1:14" x14ac:dyDescent="0.2">
      <c r="A189" t="s">
        <v>64</v>
      </c>
      <c r="B189" t="str">
        <f t="shared" si="36"/>
        <v>IL&amp;FS  Infrastructure Debt Fund Series 2A0</v>
      </c>
      <c r="C189">
        <f t="shared" si="33"/>
        <v>0</v>
      </c>
      <c r="D189">
        <f t="shared" si="34"/>
        <v>0</v>
      </c>
      <c r="E189" t="str">
        <f t="shared" si="35"/>
        <v/>
      </c>
      <c r="K189">
        <v>0</v>
      </c>
    </row>
    <row r="190" spans="1:14" x14ac:dyDescent="0.2">
      <c r="A190" t="s">
        <v>64</v>
      </c>
      <c r="B190" t="str">
        <f t="shared" si="36"/>
        <v>IL&amp;FS  Infrastructure Debt Fund Series 2A0</v>
      </c>
      <c r="C190">
        <f t="shared" si="33"/>
        <v>0</v>
      </c>
      <c r="D190" t="str">
        <f t="shared" si="34"/>
        <v>Clean Max Enviro Energy Solutions Private Limited</v>
      </c>
      <c r="E190" t="str">
        <f t="shared" si="35"/>
        <v xml:space="preserve"> Max</v>
      </c>
      <c r="F190" t="s">
        <v>14</v>
      </c>
      <c r="G190">
        <v>18</v>
      </c>
      <c r="H190">
        <v>750000</v>
      </c>
      <c r="I190">
        <v>13500000</v>
      </c>
      <c r="J190">
        <v>750000</v>
      </c>
      <c r="K190">
        <v>13500000</v>
      </c>
      <c r="L190">
        <v>0</v>
      </c>
      <c r="M190">
        <v>0</v>
      </c>
      <c r="N190">
        <v>8.0000000000000002E-3</v>
      </c>
    </row>
    <row r="191" spans="1:14" x14ac:dyDescent="0.2">
      <c r="A191" t="s">
        <v>64</v>
      </c>
      <c r="B191" t="str">
        <f t="shared" si="36"/>
        <v>IL&amp;FS  Infrastructure Debt Fund Series 2A0</v>
      </c>
      <c r="C191">
        <f t="shared" si="33"/>
        <v>0</v>
      </c>
      <c r="D191">
        <f t="shared" si="34"/>
        <v>0</v>
      </c>
      <c r="E191" t="str">
        <f t="shared" si="35"/>
        <v/>
      </c>
      <c r="K191">
        <v>0</v>
      </c>
    </row>
    <row r="192" spans="1:14" x14ac:dyDescent="0.2">
      <c r="A192" t="s">
        <v>64</v>
      </c>
      <c r="B192" t="str">
        <f t="shared" si="36"/>
        <v>IL&amp;FS  Infrastructure Debt Fund Series 2A0</v>
      </c>
      <c r="C192">
        <f t="shared" si="33"/>
        <v>0</v>
      </c>
      <c r="D192" t="str">
        <f t="shared" si="34"/>
        <v>Bhilangana Hydro Power Limited_310326</v>
      </c>
      <c r="E192" t="str">
        <f t="shared" si="35"/>
        <v>ngan</v>
      </c>
      <c r="F192" t="s">
        <v>108</v>
      </c>
      <c r="G192">
        <v>11</v>
      </c>
      <c r="H192">
        <v>1000000</v>
      </c>
      <c r="I192">
        <v>11000000</v>
      </c>
      <c r="J192">
        <v>1000000</v>
      </c>
      <c r="K192">
        <v>11000000</v>
      </c>
      <c r="L192">
        <v>0</v>
      </c>
      <c r="M192">
        <v>0</v>
      </c>
      <c r="N192">
        <v>6.4999999999999997E-3</v>
      </c>
    </row>
    <row r="193" spans="1:14" x14ac:dyDescent="0.2">
      <c r="A193" t="s">
        <v>64</v>
      </c>
      <c r="B193" t="str">
        <f t="shared" si="36"/>
        <v>IL&amp;FS  Infrastructure Debt Fund Series 2A0</v>
      </c>
      <c r="C193">
        <f t="shared" si="33"/>
        <v>0</v>
      </c>
      <c r="D193">
        <f t="shared" si="34"/>
        <v>0</v>
      </c>
      <c r="E193" t="str">
        <f t="shared" si="35"/>
        <v/>
      </c>
      <c r="K193">
        <v>0</v>
      </c>
    </row>
    <row r="194" spans="1:14" x14ac:dyDescent="0.2">
      <c r="A194" t="s">
        <v>64</v>
      </c>
      <c r="B194" t="str">
        <f t="shared" si="36"/>
        <v>IL&amp;FS  Infrastructure Debt Fund Series 2A0</v>
      </c>
      <c r="C194">
        <f t="shared" si="33"/>
        <v>0</v>
      </c>
      <c r="D194" t="str">
        <f t="shared" si="34"/>
        <v>ADPL_26_SEP_2021</v>
      </c>
      <c r="E194" t="str">
        <f t="shared" si="35"/>
        <v>26_S</v>
      </c>
      <c r="F194" t="s">
        <v>106</v>
      </c>
      <c r="G194">
        <v>11000</v>
      </c>
      <c r="H194">
        <v>1000</v>
      </c>
      <c r="I194">
        <v>11000000</v>
      </c>
      <c r="J194">
        <v>1000</v>
      </c>
      <c r="K194">
        <v>11000000</v>
      </c>
      <c r="L194">
        <v>0</v>
      </c>
      <c r="M194">
        <v>0</v>
      </c>
      <c r="N194">
        <v>6.4999999999999997E-3</v>
      </c>
    </row>
    <row r="195" spans="1:14" x14ac:dyDescent="0.2">
      <c r="A195" t="s">
        <v>64</v>
      </c>
      <c r="B195" t="str">
        <f t="shared" si="36"/>
        <v>IL&amp;FS  Infrastructure Debt Fund Series 2A0</v>
      </c>
      <c r="C195">
        <f t="shared" si="33"/>
        <v>0</v>
      </c>
      <c r="D195">
        <f t="shared" si="34"/>
        <v>0</v>
      </c>
      <c r="E195" t="str">
        <f t="shared" si="35"/>
        <v/>
      </c>
      <c r="K195">
        <v>0</v>
      </c>
    </row>
    <row r="196" spans="1:14" x14ac:dyDescent="0.2">
      <c r="A196" t="s">
        <v>64</v>
      </c>
      <c r="B196" t="str">
        <f t="shared" si="36"/>
        <v>IL&amp;FS  Infrastructure Debt Fund Series 2A0</v>
      </c>
      <c r="C196">
        <f t="shared" si="33"/>
        <v>0</v>
      </c>
      <c r="D196" t="str">
        <f t="shared" ref="D196:D234" si="37">+F196</f>
        <v>GHV HOSPITALITY INDIA PVT LTD_1A_150421</v>
      </c>
      <c r="E196" t="str">
        <f t="shared" si="35"/>
        <v>OSPI</v>
      </c>
      <c r="F196" t="s">
        <v>107</v>
      </c>
      <c r="G196">
        <v>8</v>
      </c>
      <c r="H196">
        <v>1000000</v>
      </c>
      <c r="I196">
        <v>8000000</v>
      </c>
      <c r="J196">
        <v>1000000</v>
      </c>
      <c r="K196">
        <v>8000000</v>
      </c>
      <c r="L196">
        <v>0</v>
      </c>
      <c r="M196">
        <v>0</v>
      </c>
      <c r="N196">
        <v>4.7999999999999996E-3</v>
      </c>
    </row>
    <row r="197" spans="1:14" x14ac:dyDescent="0.2">
      <c r="A197" t="s">
        <v>64</v>
      </c>
      <c r="B197" t="str">
        <f t="shared" si="36"/>
        <v>IL&amp;FS  Infrastructure Debt Fund Series 2A0</v>
      </c>
      <c r="C197">
        <f t="shared" si="33"/>
        <v>0</v>
      </c>
      <c r="D197">
        <f t="shared" si="37"/>
        <v>0</v>
      </c>
      <c r="E197" t="str">
        <f t="shared" ref="E197:E234" si="38">+MID(F197,6,4)</f>
        <v/>
      </c>
      <c r="K197">
        <v>160002</v>
      </c>
    </row>
    <row r="198" spans="1:14" x14ac:dyDescent="0.2">
      <c r="A198" t="s">
        <v>64</v>
      </c>
      <c r="B198" t="str">
        <f t="shared" si="36"/>
        <v>IL&amp;FS  Infrastructure Debt Fund Series 2A0</v>
      </c>
      <c r="C198">
        <f t="shared" si="33"/>
        <v>0</v>
      </c>
      <c r="D198" t="str">
        <f t="shared" si="37"/>
        <v>Bhilangana Hydro Power Limited_310324</v>
      </c>
      <c r="E198" t="str">
        <f t="shared" si="38"/>
        <v>ngan</v>
      </c>
      <c r="F198" t="s">
        <v>124</v>
      </c>
      <c r="G198">
        <v>8</v>
      </c>
      <c r="H198">
        <v>1000000</v>
      </c>
      <c r="I198">
        <v>8000000</v>
      </c>
      <c r="J198">
        <v>1000000</v>
      </c>
      <c r="K198">
        <v>8000000</v>
      </c>
      <c r="L198">
        <v>0</v>
      </c>
      <c r="M198">
        <v>0</v>
      </c>
      <c r="N198">
        <v>4.7000000000000002E-3</v>
      </c>
    </row>
    <row r="199" spans="1:14" x14ac:dyDescent="0.2">
      <c r="A199" t="s">
        <v>64</v>
      </c>
      <c r="B199" t="str">
        <f t="shared" si="36"/>
        <v>IL&amp;FS  Infrastructure Debt Fund Series 2A0</v>
      </c>
      <c r="C199">
        <f t="shared" si="33"/>
        <v>0</v>
      </c>
      <c r="D199">
        <f t="shared" si="37"/>
        <v>0</v>
      </c>
      <c r="E199" t="str">
        <f t="shared" si="38"/>
        <v/>
      </c>
      <c r="K199">
        <v>0</v>
      </c>
    </row>
    <row r="200" spans="1:14" x14ac:dyDescent="0.2">
      <c r="A200" t="s">
        <v>64</v>
      </c>
      <c r="B200" t="str">
        <f t="shared" si="36"/>
        <v>IL&amp;FS  Infrastructure Debt Fund Series 2A0</v>
      </c>
      <c r="C200">
        <f t="shared" si="33"/>
        <v>0</v>
      </c>
      <c r="D200" t="str">
        <f t="shared" si="37"/>
        <v>Bhilangana Hydro Power Limited_310330</v>
      </c>
      <c r="E200" t="str">
        <f t="shared" si="38"/>
        <v>ngan</v>
      </c>
      <c r="F200" t="s">
        <v>125</v>
      </c>
      <c r="G200">
        <v>8</v>
      </c>
      <c r="H200">
        <v>1000000</v>
      </c>
      <c r="I200">
        <v>8000000</v>
      </c>
      <c r="J200">
        <v>1000000</v>
      </c>
      <c r="K200">
        <v>8000000</v>
      </c>
      <c r="L200">
        <v>0</v>
      </c>
      <c r="M200">
        <v>0</v>
      </c>
      <c r="N200">
        <v>4.7000000000000002E-3</v>
      </c>
    </row>
    <row r="201" spans="1:14" x14ac:dyDescent="0.2">
      <c r="A201" t="s">
        <v>64</v>
      </c>
      <c r="B201" t="str">
        <f t="shared" si="36"/>
        <v>IL&amp;FS  Infrastructure Debt Fund Series 2A0</v>
      </c>
      <c r="C201">
        <f t="shared" si="33"/>
        <v>0</v>
      </c>
      <c r="D201">
        <f t="shared" si="37"/>
        <v>0</v>
      </c>
      <c r="E201" t="str">
        <f t="shared" si="38"/>
        <v/>
      </c>
      <c r="K201">
        <v>0</v>
      </c>
    </row>
    <row r="202" spans="1:14" x14ac:dyDescent="0.2">
      <c r="A202" t="s">
        <v>64</v>
      </c>
      <c r="B202" t="str">
        <f t="shared" si="36"/>
        <v>IL&amp;FS  Infrastructure Debt Fund Series 2A0</v>
      </c>
      <c r="C202">
        <f t="shared" si="33"/>
        <v>0</v>
      </c>
      <c r="D202" t="str">
        <f t="shared" si="37"/>
        <v>Williamson Magor &amp; Co. Limited</v>
      </c>
      <c r="E202" t="str">
        <f t="shared" si="38"/>
        <v>amso</v>
      </c>
      <c r="F202" t="s">
        <v>51</v>
      </c>
      <c r="G202">
        <v>7</v>
      </c>
      <c r="H202">
        <v>1000000</v>
      </c>
      <c r="I202">
        <v>7000000</v>
      </c>
      <c r="J202">
        <v>1000000</v>
      </c>
      <c r="K202">
        <v>7000000</v>
      </c>
      <c r="L202">
        <v>0</v>
      </c>
      <c r="M202">
        <v>0</v>
      </c>
      <c r="N202">
        <v>4.1999999999999997E-3</v>
      </c>
    </row>
    <row r="203" spans="1:14" x14ac:dyDescent="0.2">
      <c r="A203" t="s">
        <v>64</v>
      </c>
      <c r="B203" t="str">
        <f t="shared" si="36"/>
        <v>IL&amp;FS  Infrastructure Debt Fund Series 2A0</v>
      </c>
      <c r="C203">
        <f t="shared" si="33"/>
        <v>0</v>
      </c>
      <c r="D203">
        <f t="shared" si="37"/>
        <v>0</v>
      </c>
      <c r="E203" t="str">
        <f t="shared" si="38"/>
        <v/>
      </c>
      <c r="K203">
        <v>80261</v>
      </c>
    </row>
    <row r="204" spans="1:14" x14ac:dyDescent="0.2">
      <c r="A204" t="s">
        <v>64</v>
      </c>
      <c r="B204" t="str">
        <f t="shared" si="36"/>
        <v>IL&amp;FS  Infrastructure Debt Fund Series 2A0</v>
      </c>
      <c r="C204">
        <f t="shared" si="33"/>
        <v>0</v>
      </c>
      <c r="D204" t="str">
        <f t="shared" si="37"/>
        <v>Babcock Borsig Limited_2A_31032023</v>
      </c>
      <c r="E204" t="str">
        <f t="shared" si="38"/>
        <v>ck B</v>
      </c>
      <c r="F204" t="s">
        <v>146</v>
      </c>
      <c r="G204">
        <v>5</v>
      </c>
      <c r="H204">
        <v>952118.49</v>
      </c>
      <c r="I204">
        <v>4760592.45</v>
      </c>
      <c r="J204">
        <v>952118.49</v>
      </c>
      <c r="K204">
        <v>4760592.45</v>
      </c>
      <c r="L204">
        <v>0</v>
      </c>
      <c r="M204">
        <v>0</v>
      </c>
      <c r="N204">
        <v>3.2000000000000002E-3</v>
      </c>
    </row>
    <row r="205" spans="1:14" x14ac:dyDescent="0.2">
      <c r="A205" t="s">
        <v>64</v>
      </c>
      <c r="B205" t="str">
        <f t="shared" si="36"/>
        <v>IL&amp;FS  Infrastructure Debt Fund Series 2A0</v>
      </c>
      <c r="C205">
        <f t="shared" si="33"/>
        <v>0</v>
      </c>
      <c r="D205">
        <f t="shared" si="37"/>
        <v>0</v>
      </c>
      <c r="E205" t="str">
        <f t="shared" si="38"/>
        <v/>
      </c>
      <c r="K205">
        <v>597024</v>
      </c>
    </row>
    <row r="206" spans="1:14" x14ac:dyDescent="0.2">
      <c r="A206" t="s">
        <v>64</v>
      </c>
      <c r="B206" t="str">
        <f t="shared" si="36"/>
        <v>IL&amp;FS  Infrastructure Debt Fund Series 2A0</v>
      </c>
      <c r="C206">
        <f t="shared" si="33"/>
        <v>0</v>
      </c>
      <c r="D206" t="str">
        <f t="shared" si="37"/>
        <v>ADPL_Interscheme_1A_31032019</v>
      </c>
      <c r="E206" t="str">
        <f t="shared" si="38"/>
        <v>Inte</v>
      </c>
      <c r="F206" t="s">
        <v>111</v>
      </c>
      <c r="G206">
        <v>5000</v>
      </c>
      <c r="H206">
        <v>1000</v>
      </c>
      <c r="I206">
        <v>5000000</v>
      </c>
      <c r="J206">
        <v>1000</v>
      </c>
      <c r="K206">
        <v>5000000</v>
      </c>
      <c r="L206">
        <v>0</v>
      </c>
      <c r="M206">
        <v>0</v>
      </c>
      <c r="N206">
        <v>2.8999999999999998E-3</v>
      </c>
    </row>
    <row r="207" spans="1:14" x14ac:dyDescent="0.2">
      <c r="A207" t="s">
        <v>64</v>
      </c>
      <c r="B207" t="str">
        <f t="shared" si="36"/>
        <v>IL&amp;FS  Infrastructure Debt Fund Series 2A0</v>
      </c>
      <c r="C207">
        <f t="shared" si="33"/>
        <v>0</v>
      </c>
      <c r="D207">
        <f t="shared" si="37"/>
        <v>0</v>
      </c>
      <c r="E207" t="str">
        <f t="shared" si="38"/>
        <v/>
      </c>
      <c r="K207">
        <v>0</v>
      </c>
    </row>
    <row r="208" spans="1:14" x14ac:dyDescent="0.2">
      <c r="A208" t="s">
        <v>64</v>
      </c>
      <c r="B208" t="str">
        <f t="shared" si="36"/>
        <v>IL&amp;FS  Infrastructure Debt Fund Series 2A0</v>
      </c>
      <c r="C208">
        <f t="shared" si="33"/>
        <v>0</v>
      </c>
      <c r="D208" t="str">
        <f t="shared" si="37"/>
        <v>10.80_AMRI Hospitals Ltd_30092020</v>
      </c>
      <c r="E208" t="str">
        <f t="shared" si="38"/>
        <v>_AMR</v>
      </c>
      <c r="F208" t="s">
        <v>145</v>
      </c>
      <c r="G208">
        <v>6</v>
      </c>
      <c r="H208">
        <v>822311.83</v>
      </c>
      <c r="I208">
        <v>4933870.9680000003</v>
      </c>
      <c r="J208">
        <v>822311.83</v>
      </c>
      <c r="K208">
        <v>4933870.9800000004</v>
      </c>
      <c r="L208">
        <v>0</v>
      </c>
      <c r="M208">
        <v>0</v>
      </c>
      <c r="N208">
        <v>2.8999999999999998E-3</v>
      </c>
    </row>
    <row r="209" spans="1:14" x14ac:dyDescent="0.2">
      <c r="A209" t="s">
        <v>64</v>
      </c>
      <c r="B209" t="str">
        <f t="shared" si="36"/>
        <v>IL&amp;FS  Infrastructure Debt Fund Series 2A0</v>
      </c>
      <c r="C209">
        <f t="shared" si="33"/>
        <v>0</v>
      </c>
      <c r="D209">
        <f t="shared" si="37"/>
        <v>0</v>
      </c>
      <c r="E209" t="str">
        <f t="shared" si="38"/>
        <v/>
      </c>
      <c r="K209">
        <v>-1014</v>
      </c>
    </row>
    <row r="210" spans="1:14" x14ac:dyDescent="0.2">
      <c r="A210" t="s">
        <v>64</v>
      </c>
      <c r="B210" t="str">
        <f t="shared" si="36"/>
        <v>IL&amp;FS  Infrastructure Debt Fund Series 2A0</v>
      </c>
      <c r="C210">
        <f t="shared" si="33"/>
        <v>0</v>
      </c>
      <c r="D210">
        <f t="shared" si="37"/>
        <v>0</v>
      </c>
      <c r="E210" t="str">
        <f t="shared" si="38"/>
        <v/>
      </c>
      <c r="I210">
        <v>1142327039.0780001</v>
      </c>
      <c r="K210">
        <v>1277898766.3</v>
      </c>
      <c r="L210">
        <v>0</v>
      </c>
      <c r="M210">
        <v>0</v>
      </c>
      <c r="N210">
        <v>0.75280000000000002</v>
      </c>
    </row>
    <row r="211" spans="1:14" x14ac:dyDescent="0.2">
      <c r="A211" t="s">
        <v>64</v>
      </c>
      <c r="B211" t="str">
        <f t="shared" si="36"/>
        <v>IL&amp;FS  Infrastructure Debt Fund Series 2A0</v>
      </c>
      <c r="C211">
        <f t="shared" si="33"/>
        <v>0</v>
      </c>
      <c r="D211" t="str">
        <f t="shared" si="37"/>
        <v>Fixed Deposit</v>
      </c>
      <c r="E211" t="str">
        <f t="shared" si="38"/>
        <v xml:space="preserve"> Dep</v>
      </c>
      <c r="F211" t="s">
        <v>112</v>
      </c>
    </row>
    <row r="212" spans="1:14" x14ac:dyDescent="0.2">
      <c r="A212" t="s">
        <v>64</v>
      </c>
      <c r="B212" t="str">
        <f t="shared" ref="B212:B235" si="39">+A212&amp;""&amp;C212</f>
        <v>IL&amp;FS  Infrastructure Debt Fund Series 2ATriparty Repo Margin</v>
      </c>
      <c r="C212" t="str">
        <f t="shared" ref="C212:C234" si="40">+IF(E212="CBLO",$R$3,IF(E212="Marg",$R$4,IF(D212="cash",$R$5,0)))</f>
        <v>Triparty Repo Margin</v>
      </c>
      <c r="D212" t="str">
        <f t="shared" si="37"/>
        <v>CBLO_MARGIN_260319</v>
      </c>
      <c r="E212" t="str">
        <f t="shared" si="38"/>
        <v>MARG</v>
      </c>
      <c r="F212" t="s">
        <v>189</v>
      </c>
      <c r="G212">
        <v>15000000</v>
      </c>
      <c r="H212">
        <v>1</v>
      </c>
      <c r="I212">
        <v>15000000</v>
      </c>
      <c r="J212">
        <v>1</v>
      </c>
      <c r="K212">
        <v>15000000</v>
      </c>
      <c r="L212">
        <v>0</v>
      </c>
      <c r="M212">
        <v>0</v>
      </c>
      <c r="N212">
        <v>8.8000000000000005E-3</v>
      </c>
    </row>
    <row r="213" spans="1:14" x14ac:dyDescent="0.2">
      <c r="A213" t="s">
        <v>64</v>
      </c>
      <c r="B213" t="str">
        <f t="shared" si="39"/>
        <v>IL&amp;FS  Infrastructure Debt Fund Series 2ATriparty Repo Margin</v>
      </c>
      <c r="C213" t="str">
        <f t="shared" si="40"/>
        <v>Triparty Repo Margin</v>
      </c>
      <c r="D213" t="str">
        <f t="shared" si="37"/>
        <v>CBLO_Margin_04122017</v>
      </c>
      <c r="E213" t="str">
        <f t="shared" si="38"/>
        <v>Marg</v>
      </c>
      <c r="F213" t="s">
        <v>113</v>
      </c>
      <c r="G213">
        <v>450000</v>
      </c>
      <c r="H213">
        <v>1</v>
      </c>
      <c r="I213">
        <v>450000</v>
      </c>
      <c r="J213">
        <v>1</v>
      </c>
      <c r="K213">
        <v>450000</v>
      </c>
      <c r="L213">
        <v>0</v>
      </c>
      <c r="M213">
        <v>0</v>
      </c>
      <c r="N213">
        <v>2.9999999999999997E-4</v>
      </c>
    </row>
    <row r="214" spans="1:14" x14ac:dyDescent="0.2">
      <c r="A214" t="s">
        <v>64</v>
      </c>
      <c r="B214" t="str">
        <f t="shared" si="39"/>
        <v>IL&amp;FS  Infrastructure Debt Fund Series 2A0</v>
      </c>
      <c r="C214">
        <f t="shared" si="40"/>
        <v>0</v>
      </c>
      <c r="D214">
        <f t="shared" si="37"/>
        <v>0</v>
      </c>
      <c r="E214" t="str">
        <f t="shared" si="38"/>
        <v/>
      </c>
      <c r="K214">
        <v>0</v>
      </c>
    </row>
    <row r="215" spans="1:14" x14ac:dyDescent="0.2">
      <c r="A215" t="s">
        <v>64</v>
      </c>
      <c r="B215" t="str">
        <f t="shared" si="39"/>
        <v>IL&amp;FS  Infrastructure Debt Fund Series 2A0</v>
      </c>
      <c r="C215">
        <f t="shared" si="40"/>
        <v>0</v>
      </c>
      <c r="D215">
        <f t="shared" si="37"/>
        <v>0</v>
      </c>
      <c r="E215" t="str">
        <f t="shared" si="38"/>
        <v/>
      </c>
      <c r="I215">
        <v>15450000</v>
      </c>
      <c r="K215">
        <v>15450000</v>
      </c>
      <c r="L215">
        <v>0</v>
      </c>
      <c r="M215">
        <v>0</v>
      </c>
      <c r="N215">
        <v>9.1000000000000004E-3</v>
      </c>
    </row>
    <row r="216" spans="1:14" x14ac:dyDescent="0.2">
      <c r="A216" t="s">
        <v>64</v>
      </c>
      <c r="B216" t="str">
        <f t="shared" si="39"/>
        <v>IL&amp;FS  Infrastructure Debt Fund Series 2A0</v>
      </c>
      <c r="C216">
        <f t="shared" si="40"/>
        <v>0</v>
      </c>
      <c r="D216" t="str">
        <f t="shared" si="37"/>
        <v>Money Market Discounted</v>
      </c>
      <c r="E216" t="str">
        <f t="shared" si="38"/>
        <v xml:space="preserve"> Mar</v>
      </c>
      <c r="F216" t="s">
        <v>114</v>
      </c>
    </row>
    <row r="217" spans="1:14" x14ac:dyDescent="0.2">
      <c r="A217" t="s">
        <v>64</v>
      </c>
      <c r="B217" t="str">
        <f t="shared" si="39"/>
        <v>IL&amp;FS  Infrastructure Debt Fund Series 2ATriparty Repo</v>
      </c>
      <c r="C217" t="str">
        <f t="shared" si="40"/>
        <v>Triparty Repo</v>
      </c>
      <c r="D217" t="str">
        <f t="shared" si="37"/>
        <v>5.33.CBLO_2A030919</v>
      </c>
      <c r="E217" t="str">
        <f t="shared" si="38"/>
        <v>CBLO</v>
      </c>
      <c r="F217" t="s">
        <v>211</v>
      </c>
      <c r="G217">
        <v>1</v>
      </c>
      <c r="H217">
        <v>402704436.16000003</v>
      </c>
      <c r="I217">
        <v>402704436.16299999</v>
      </c>
      <c r="J217">
        <v>402704436.16289997</v>
      </c>
      <c r="K217">
        <v>402704436.16000003</v>
      </c>
      <c r="L217">
        <v>0</v>
      </c>
      <c r="M217">
        <v>0</v>
      </c>
      <c r="N217">
        <v>0.23719999999999999</v>
      </c>
    </row>
    <row r="218" spans="1:14" x14ac:dyDescent="0.2">
      <c r="A218" t="s">
        <v>64</v>
      </c>
      <c r="B218" t="str">
        <f t="shared" si="39"/>
        <v>IL&amp;FS  Infrastructure Debt Fund Series 2A0</v>
      </c>
      <c r="C218">
        <f t="shared" si="40"/>
        <v>0</v>
      </c>
      <c r="D218">
        <f t="shared" si="37"/>
        <v>0</v>
      </c>
      <c r="E218" t="str">
        <f t="shared" si="38"/>
        <v/>
      </c>
      <c r="I218">
        <v>402704436.16299999</v>
      </c>
      <c r="K218">
        <v>402704436.16000003</v>
      </c>
      <c r="L218">
        <v>0</v>
      </c>
      <c r="M218">
        <v>0</v>
      </c>
      <c r="N218">
        <v>0.23719999999999999</v>
      </c>
    </row>
    <row r="219" spans="1:14" x14ac:dyDescent="0.2">
      <c r="A219" t="s">
        <v>64</v>
      </c>
      <c r="B219" t="str">
        <f t="shared" si="39"/>
        <v>IL&amp;FS  Infrastructure Debt Fund Series 2A0</v>
      </c>
      <c r="C219">
        <f t="shared" si="40"/>
        <v>0</v>
      </c>
      <c r="D219" t="str">
        <f t="shared" si="37"/>
        <v>Cash / Bank</v>
      </c>
      <c r="E219" t="str">
        <f t="shared" si="38"/>
        <v>/ Ba</v>
      </c>
      <c r="F219" t="s">
        <v>115</v>
      </c>
    </row>
    <row r="220" spans="1:14" x14ac:dyDescent="0.2">
      <c r="A220" t="s">
        <v>64</v>
      </c>
      <c r="B220" t="str">
        <f t="shared" si="39"/>
        <v>IL&amp;FS  Infrastructure Debt Fund Series 2ACash &amp; Cash Equivalents</v>
      </c>
      <c r="C220" t="str">
        <f t="shared" si="40"/>
        <v>Cash &amp; Cash Equivalents</v>
      </c>
      <c r="D220" t="str">
        <f t="shared" si="37"/>
        <v>CASH</v>
      </c>
      <c r="E220" t="str">
        <f t="shared" si="38"/>
        <v/>
      </c>
      <c r="F220" t="s">
        <v>116</v>
      </c>
      <c r="G220">
        <v>3406444.5819999999</v>
      </c>
      <c r="H220">
        <v>1</v>
      </c>
      <c r="I220">
        <v>3406444.5819999999</v>
      </c>
      <c r="J220">
        <v>1</v>
      </c>
      <c r="K220">
        <v>3406444.58</v>
      </c>
      <c r="L220">
        <v>0</v>
      </c>
      <c r="M220">
        <v>0</v>
      </c>
      <c r="N220">
        <v>2E-3</v>
      </c>
    </row>
    <row r="221" spans="1:14" x14ac:dyDescent="0.2">
      <c r="A221" t="s">
        <v>64</v>
      </c>
      <c r="B221" t="str">
        <f t="shared" si="39"/>
        <v>IL&amp;FS  Infrastructure Debt Fund Series 2A0</v>
      </c>
      <c r="C221">
        <f t="shared" si="40"/>
        <v>0</v>
      </c>
      <c r="D221" t="str">
        <f t="shared" si="37"/>
        <v>CASH Rec/Payable</v>
      </c>
      <c r="E221" t="str">
        <f t="shared" si="38"/>
        <v>Rec/</v>
      </c>
      <c r="F221" t="s">
        <v>117</v>
      </c>
      <c r="G221">
        <v>-2038459.4920000001</v>
      </c>
      <c r="H221">
        <v>1</v>
      </c>
      <c r="I221">
        <v>-2038459.4920000001</v>
      </c>
      <c r="J221">
        <v>1</v>
      </c>
      <c r="K221">
        <v>-2038459.49</v>
      </c>
      <c r="L221">
        <v>0</v>
      </c>
      <c r="M221">
        <v>0</v>
      </c>
      <c r="N221">
        <v>-1.1999999999999999E-3</v>
      </c>
    </row>
    <row r="222" spans="1:14" x14ac:dyDescent="0.2">
      <c r="A222" t="s">
        <v>64</v>
      </c>
      <c r="B222" t="str">
        <f t="shared" si="39"/>
        <v>IL&amp;FS  Infrastructure Debt Fund Series 2A0</v>
      </c>
      <c r="C222">
        <f t="shared" si="40"/>
        <v>0</v>
      </c>
      <c r="D222">
        <f t="shared" si="37"/>
        <v>0</v>
      </c>
      <c r="E222" t="str">
        <f t="shared" si="38"/>
        <v/>
      </c>
      <c r="I222">
        <v>1367985.09</v>
      </c>
      <c r="K222">
        <v>1367985.09</v>
      </c>
      <c r="L222">
        <v>0</v>
      </c>
      <c r="M222">
        <v>0</v>
      </c>
      <c r="N222">
        <v>8.0000000000000004E-4</v>
      </c>
    </row>
    <row r="223" spans="1:14" x14ac:dyDescent="0.2">
      <c r="A223" t="s">
        <v>64</v>
      </c>
      <c r="B223" t="str">
        <f t="shared" si="39"/>
        <v>IL&amp;FS  Infrastructure Debt Fund Series 2A0</v>
      </c>
      <c r="C223">
        <f t="shared" si="40"/>
        <v>0</v>
      </c>
      <c r="D223" t="str">
        <f t="shared" si="37"/>
        <v>Other Assets</v>
      </c>
      <c r="E223" t="str">
        <f t="shared" si="38"/>
        <v xml:space="preserve"> Ass</v>
      </c>
      <c r="F223" t="s">
        <v>118</v>
      </c>
    </row>
    <row r="224" spans="1:14" x14ac:dyDescent="0.2">
      <c r="A224" t="s">
        <v>64</v>
      </c>
      <c r="B224" t="str">
        <f t="shared" ref="B224:B225" si="41">+A224&amp;""&amp;C224</f>
        <v>IL&amp;FS  Infrastructure Debt Fund Series 2A0</v>
      </c>
      <c r="C224">
        <f t="shared" si="40"/>
        <v>0</v>
      </c>
      <c r="D224" t="str">
        <f t="shared" si="37"/>
        <v>Other Liabilities and Assets</v>
      </c>
      <c r="E224" t="str">
        <f t="shared" si="38"/>
        <v xml:space="preserve"> Lia</v>
      </c>
      <c r="F224" t="s">
        <v>119</v>
      </c>
      <c r="G224">
        <v>-3.0000000000000001E-3</v>
      </c>
      <c r="H224">
        <v>1</v>
      </c>
      <c r="I224">
        <v>-3.0000000000000001E-3</v>
      </c>
      <c r="J224">
        <v>1</v>
      </c>
      <c r="K224">
        <v>0</v>
      </c>
      <c r="L224">
        <v>0</v>
      </c>
      <c r="M224">
        <v>0</v>
      </c>
      <c r="N224">
        <v>0</v>
      </c>
    </row>
    <row r="225" spans="1:14" x14ac:dyDescent="0.2">
      <c r="A225" t="s">
        <v>64</v>
      </c>
      <c r="B225" t="str">
        <f t="shared" si="41"/>
        <v>IL&amp;FS  Infrastructure Debt Fund Series 2A0</v>
      </c>
      <c r="C225">
        <f t="shared" si="40"/>
        <v>0</v>
      </c>
      <c r="D225">
        <f t="shared" si="37"/>
        <v>0</v>
      </c>
      <c r="E225" t="str">
        <f t="shared" si="38"/>
        <v/>
      </c>
      <c r="I225">
        <v>-3.0000000000000001E-3</v>
      </c>
      <c r="K225">
        <v>0</v>
      </c>
      <c r="L225">
        <v>0</v>
      </c>
      <c r="M225">
        <v>0</v>
      </c>
      <c r="N225">
        <v>0</v>
      </c>
    </row>
    <row r="226" spans="1:14" x14ac:dyDescent="0.2">
      <c r="A226" t="s">
        <v>64</v>
      </c>
      <c r="B226" t="str">
        <f t="shared" ref="B226" si="42">+A226&amp;""&amp;C226</f>
        <v>IL&amp;FS  Infrastructure Debt Fund Series 2A0</v>
      </c>
      <c r="C226">
        <f t="shared" si="40"/>
        <v>0</v>
      </c>
      <c r="D226">
        <f t="shared" si="37"/>
        <v>0</v>
      </c>
      <c r="E226" t="str">
        <f t="shared" si="38"/>
        <v/>
      </c>
      <c r="I226">
        <v>1561849460.3280001</v>
      </c>
      <c r="K226">
        <v>1697421187.5599999</v>
      </c>
      <c r="L226">
        <v>0</v>
      </c>
      <c r="M226">
        <v>0</v>
      </c>
      <c r="N226">
        <v>1</v>
      </c>
    </row>
    <row r="227" spans="1:14" x14ac:dyDescent="0.2">
      <c r="A227" t="s">
        <v>69</v>
      </c>
      <c r="B227" t="str">
        <f t="shared" ref="B227:B229" si="43">+A227&amp;""&amp;C227</f>
        <v>IL&amp;FS  Infrastructure Debt Fund Series 2B0</v>
      </c>
      <c r="C227">
        <f t="shared" si="40"/>
        <v>0</v>
      </c>
      <c r="D227" t="str">
        <f t="shared" si="37"/>
        <v>Security</v>
      </c>
      <c r="E227" t="str">
        <f t="shared" si="38"/>
        <v>ity</v>
      </c>
      <c r="F227" t="s">
        <v>96</v>
      </c>
      <c r="G227" t="s">
        <v>6</v>
      </c>
      <c r="H227" t="s">
        <v>97</v>
      </c>
      <c r="I227" t="s">
        <v>98</v>
      </c>
      <c r="J227" t="s">
        <v>99</v>
      </c>
      <c r="K227" t="s">
        <v>100</v>
      </c>
      <c r="L227" t="s">
        <v>101</v>
      </c>
      <c r="M227" t="s">
        <v>102</v>
      </c>
      <c r="N227" t="s">
        <v>103</v>
      </c>
    </row>
    <row r="228" spans="1:14" x14ac:dyDescent="0.2">
      <c r="A228" t="s">
        <v>69</v>
      </c>
      <c r="B228" t="str">
        <f t="shared" si="43"/>
        <v>IL&amp;FS  Infrastructure Debt Fund Series 2B0</v>
      </c>
      <c r="C228">
        <f t="shared" si="40"/>
        <v>0</v>
      </c>
      <c r="D228">
        <f t="shared" si="37"/>
        <v>0</v>
      </c>
      <c r="E228" t="str">
        <f t="shared" si="38"/>
        <v/>
      </c>
      <c r="K228" t="s">
        <v>104</v>
      </c>
    </row>
    <row r="229" spans="1:14" x14ac:dyDescent="0.2">
      <c r="A229" t="s">
        <v>69</v>
      </c>
      <c r="B229" t="str">
        <f t="shared" si="43"/>
        <v>IL&amp;FS  Infrastructure Debt Fund Series 2B0</v>
      </c>
      <c r="C229">
        <f t="shared" si="40"/>
        <v>0</v>
      </c>
      <c r="D229" t="str">
        <f t="shared" si="37"/>
        <v>Bonds / Debentures</v>
      </c>
      <c r="E229" t="str">
        <f t="shared" si="38"/>
        <v xml:space="preserve"> / D</v>
      </c>
      <c r="F229" t="s">
        <v>105</v>
      </c>
    </row>
    <row r="230" spans="1:14" x14ac:dyDescent="0.2">
      <c r="A230" t="s">
        <v>69</v>
      </c>
      <c r="B230" t="str">
        <f t="shared" si="39"/>
        <v>IL&amp;FS  Infrastructure Debt Fund Series 2B0</v>
      </c>
      <c r="C230">
        <f t="shared" si="40"/>
        <v>0</v>
      </c>
      <c r="D230" t="str">
        <f t="shared" si="37"/>
        <v>ADPL_26_SEP_2021_2B</v>
      </c>
      <c r="E230" t="str">
        <f t="shared" si="38"/>
        <v>26_S</v>
      </c>
      <c r="F230" t="s">
        <v>109</v>
      </c>
      <c r="G230">
        <v>412100</v>
      </c>
      <c r="H230">
        <v>1000</v>
      </c>
      <c r="I230">
        <v>412100000</v>
      </c>
      <c r="J230">
        <v>1000</v>
      </c>
      <c r="K230">
        <v>412100000</v>
      </c>
      <c r="L230">
        <v>0</v>
      </c>
      <c r="M230">
        <v>0</v>
      </c>
      <c r="N230">
        <v>0.17430000000000001</v>
      </c>
    </row>
    <row r="231" spans="1:14" x14ac:dyDescent="0.2">
      <c r="A231" t="s">
        <v>69</v>
      </c>
      <c r="B231" t="str">
        <f t="shared" si="39"/>
        <v>IL&amp;FS  Infrastructure Debt Fund Series 2B0</v>
      </c>
      <c r="C231">
        <f t="shared" si="40"/>
        <v>0</v>
      </c>
      <c r="D231">
        <f t="shared" si="37"/>
        <v>0</v>
      </c>
      <c r="E231" t="str">
        <f t="shared" si="38"/>
        <v/>
      </c>
      <c r="K231">
        <v>0</v>
      </c>
    </row>
    <row r="232" spans="1:14" x14ac:dyDescent="0.2">
      <c r="A232" t="s">
        <v>69</v>
      </c>
      <c r="B232" t="str">
        <f t="shared" si="39"/>
        <v>IL&amp;FS  Infrastructure Debt Fund Series 2B0</v>
      </c>
      <c r="C232">
        <f t="shared" si="40"/>
        <v>0</v>
      </c>
      <c r="D232" t="str">
        <f t="shared" si="37"/>
        <v>10.50 Time Technoplast Limited 010423</v>
      </c>
      <c r="E232" t="str">
        <f t="shared" si="38"/>
        <v xml:space="preserve"> Tim</v>
      </c>
      <c r="F232" t="s">
        <v>205</v>
      </c>
      <c r="G232">
        <v>347806</v>
      </c>
      <c r="H232">
        <v>1000</v>
      </c>
      <c r="I232">
        <v>347806000</v>
      </c>
      <c r="J232">
        <v>1000</v>
      </c>
      <c r="K232">
        <v>347806000</v>
      </c>
      <c r="L232">
        <v>0</v>
      </c>
      <c r="M232">
        <v>0</v>
      </c>
      <c r="N232">
        <v>0.14710000000000001</v>
      </c>
    </row>
    <row r="233" spans="1:14" x14ac:dyDescent="0.2">
      <c r="A233" t="s">
        <v>69</v>
      </c>
      <c r="B233" t="str">
        <f t="shared" si="39"/>
        <v>IL&amp;FS  Infrastructure Debt Fund Series 2B0</v>
      </c>
      <c r="C233">
        <f t="shared" si="40"/>
        <v>0</v>
      </c>
      <c r="D233">
        <f t="shared" si="37"/>
        <v>0</v>
      </c>
      <c r="E233" t="str">
        <f t="shared" si="38"/>
        <v/>
      </c>
      <c r="K233">
        <v>0</v>
      </c>
    </row>
    <row r="234" spans="1:14" x14ac:dyDescent="0.2">
      <c r="A234" t="s">
        <v>69</v>
      </c>
      <c r="B234" t="str">
        <f t="shared" si="39"/>
        <v>IL&amp;FS  Infrastructure Debt Fund Series 2B0</v>
      </c>
      <c r="C234">
        <f t="shared" si="40"/>
        <v>0</v>
      </c>
      <c r="D234" t="str">
        <f t="shared" si="37"/>
        <v>IWEL_2B_30092021</v>
      </c>
      <c r="E234" t="str">
        <f t="shared" si="38"/>
        <v>2B_3</v>
      </c>
      <c r="F234" t="s">
        <v>147</v>
      </c>
      <c r="G234">
        <v>206</v>
      </c>
      <c r="H234">
        <v>1000000</v>
      </c>
      <c r="I234">
        <v>206000000</v>
      </c>
      <c r="J234">
        <v>1000000</v>
      </c>
      <c r="K234">
        <v>206000000</v>
      </c>
      <c r="L234">
        <v>0</v>
      </c>
      <c r="M234">
        <v>0</v>
      </c>
      <c r="N234">
        <v>0.1103</v>
      </c>
    </row>
    <row r="235" spans="1:14" x14ac:dyDescent="0.2">
      <c r="A235" t="s">
        <v>69</v>
      </c>
      <c r="B235" t="str">
        <f t="shared" si="39"/>
        <v>IL&amp;FS  Infrastructure Debt Fund Series 2B0</v>
      </c>
      <c r="C235">
        <f t="shared" ref="C235:C255" si="44">+IF(E235="CBLO",$R$3,IF(E235="Marg",$R$4,IF(D235="cash",$R$5,0)))</f>
        <v>0</v>
      </c>
      <c r="D235">
        <f t="shared" ref="D235:D259" si="45">+F235</f>
        <v>0</v>
      </c>
      <c r="E235" t="str">
        <f t="shared" ref="E235:E260" si="46">+MID(F235,6,4)</f>
        <v/>
      </c>
      <c r="K235">
        <v>54808037</v>
      </c>
    </row>
    <row r="236" spans="1:14" x14ac:dyDescent="0.2">
      <c r="A236" t="s">
        <v>69</v>
      </c>
      <c r="B236" t="str">
        <f t="shared" ref="B236:B255" si="47">+A236&amp;""&amp;C236</f>
        <v>IL&amp;FS  Infrastructure Debt Fund Series 2B0</v>
      </c>
      <c r="C236">
        <f t="shared" si="44"/>
        <v>0</v>
      </c>
      <c r="D236" t="str">
        <f t="shared" si="45"/>
        <v>GHV HOSPITALITY INDIA PVT LTD_2B_150421</v>
      </c>
      <c r="E236" t="str">
        <f t="shared" si="46"/>
        <v>OSPI</v>
      </c>
      <c r="F236" t="s">
        <v>148</v>
      </c>
      <c r="G236">
        <v>130</v>
      </c>
      <c r="H236">
        <v>1000000</v>
      </c>
      <c r="I236">
        <v>130000000</v>
      </c>
      <c r="J236">
        <v>1000000</v>
      </c>
      <c r="K236">
        <v>130000000</v>
      </c>
      <c r="L236">
        <v>0</v>
      </c>
      <c r="M236">
        <v>0</v>
      </c>
      <c r="N236">
        <v>5.6099999999999997E-2</v>
      </c>
    </row>
    <row r="237" spans="1:14" x14ac:dyDescent="0.2">
      <c r="A237" t="s">
        <v>69</v>
      </c>
      <c r="B237" t="str">
        <f t="shared" si="47"/>
        <v>IL&amp;FS  Infrastructure Debt Fund Series 2B0</v>
      </c>
      <c r="C237">
        <f t="shared" si="44"/>
        <v>0</v>
      </c>
      <c r="D237">
        <f t="shared" si="45"/>
        <v>0</v>
      </c>
      <c r="E237" t="str">
        <f t="shared" si="46"/>
        <v/>
      </c>
      <c r="K237">
        <v>2600029</v>
      </c>
    </row>
    <row r="238" spans="1:14" x14ac:dyDescent="0.2">
      <c r="A238" t="s">
        <v>69</v>
      </c>
      <c r="B238" t="str">
        <f t="shared" si="47"/>
        <v>IL&amp;FS  Infrastructure Debt Fund Series 2B0</v>
      </c>
      <c r="C238">
        <f t="shared" si="44"/>
        <v>0</v>
      </c>
      <c r="D238" t="str">
        <f t="shared" si="45"/>
        <v>Kaynes Technology India Private Limited</v>
      </c>
      <c r="E238" t="str">
        <f t="shared" si="46"/>
        <v>s Te</v>
      </c>
      <c r="F238" t="s">
        <v>67</v>
      </c>
      <c r="G238">
        <v>1300</v>
      </c>
      <c r="H238">
        <v>93125</v>
      </c>
      <c r="I238">
        <v>121062500</v>
      </c>
      <c r="J238">
        <v>93125</v>
      </c>
      <c r="K238">
        <v>121062500</v>
      </c>
      <c r="L238">
        <v>0</v>
      </c>
      <c r="M238">
        <v>0</v>
      </c>
      <c r="N238">
        <v>5.1200000000000002E-2</v>
      </c>
    </row>
    <row r="239" spans="1:14" x14ac:dyDescent="0.2">
      <c r="A239" t="s">
        <v>69</v>
      </c>
      <c r="B239" t="str">
        <f t="shared" si="47"/>
        <v>IL&amp;FS  Infrastructure Debt Fund Series 2B0</v>
      </c>
      <c r="C239">
        <f t="shared" si="44"/>
        <v>0</v>
      </c>
      <c r="D239">
        <f t="shared" si="45"/>
        <v>0</v>
      </c>
      <c r="E239" t="str">
        <f t="shared" si="46"/>
        <v/>
      </c>
      <c r="K239">
        <v>-1</v>
      </c>
    </row>
    <row r="240" spans="1:14" x14ac:dyDescent="0.2">
      <c r="A240" t="s">
        <v>69</v>
      </c>
      <c r="B240" t="str">
        <f t="shared" si="47"/>
        <v>IL&amp;FS  Infrastructure Debt Fund Series 2B0</v>
      </c>
      <c r="C240">
        <f t="shared" si="44"/>
        <v>0</v>
      </c>
      <c r="D240" t="str">
        <f t="shared" si="45"/>
        <v>ADPL_26_SEP_2021</v>
      </c>
      <c r="E240" t="str">
        <f t="shared" si="46"/>
        <v>26_S</v>
      </c>
      <c r="F240" t="s">
        <v>106</v>
      </c>
      <c r="G240">
        <v>99900</v>
      </c>
      <c r="H240">
        <v>1000</v>
      </c>
      <c r="I240">
        <v>99900000</v>
      </c>
      <c r="J240">
        <v>1000</v>
      </c>
      <c r="K240">
        <v>99900000</v>
      </c>
      <c r="L240">
        <v>0</v>
      </c>
      <c r="M240">
        <v>0</v>
      </c>
      <c r="N240">
        <v>4.2200000000000001E-2</v>
      </c>
    </row>
    <row r="241" spans="1:14" x14ac:dyDescent="0.2">
      <c r="A241" t="s">
        <v>69</v>
      </c>
      <c r="B241" t="str">
        <f t="shared" si="47"/>
        <v>IL&amp;FS  Infrastructure Debt Fund Series 2B0</v>
      </c>
      <c r="C241">
        <f t="shared" si="44"/>
        <v>0</v>
      </c>
      <c r="D241">
        <f t="shared" si="45"/>
        <v>0</v>
      </c>
      <c r="E241" t="str">
        <f t="shared" si="46"/>
        <v/>
      </c>
      <c r="K241">
        <v>0</v>
      </c>
    </row>
    <row r="242" spans="1:14" x14ac:dyDescent="0.2">
      <c r="A242" t="s">
        <v>69</v>
      </c>
      <c r="B242" t="str">
        <f t="shared" si="47"/>
        <v>IL&amp;FS  Infrastructure Debt Fund Series 2B0</v>
      </c>
      <c r="C242">
        <f t="shared" si="44"/>
        <v>0</v>
      </c>
      <c r="D242" t="str">
        <f t="shared" si="45"/>
        <v>10.80_AMRI Hospitals Ltd_31032024</v>
      </c>
      <c r="E242" t="str">
        <f t="shared" si="46"/>
        <v>_AMR</v>
      </c>
      <c r="F242" t="s">
        <v>133</v>
      </c>
      <c r="G242">
        <v>84</v>
      </c>
      <c r="H242">
        <v>1000000</v>
      </c>
      <c r="I242">
        <v>84000000</v>
      </c>
      <c r="J242">
        <v>1000000</v>
      </c>
      <c r="K242">
        <v>84000000</v>
      </c>
      <c r="L242">
        <v>0</v>
      </c>
      <c r="M242">
        <v>0</v>
      </c>
      <c r="N242">
        <v>3.5499999999999997E-2</v>
      </c>
    </row>
    <row r="243" spans="1:14" x14ac:dyDescent="0.2">
      <c r="A243" t="s">
        <v>69</v>
      </c>
      <c r="B243" t="str">
        <f t="shared" si="47"/>
        <v>IL&amp;FS  Infrastructure Debt Fund Series 2B0</v>
      </c>
      <c r="C243">
        <f t="shared" si="44"/>
        <v>0</v>
      </c>
      <c r="D243">
        <f t="shared" si="45"/>
        <v>0</v>
      </c>
      <c r="E243" t="str">
        <f t="shared" si="46"/>
        <v/>
      </c>
      <c r="K243">
        <v>-17260</v>
      </c>
    </row>
    <row r="244" spans="1:14" x14ac:dyDescent="0.2">
      <c r="A244" t="s">
        <v>69</v>
      </c>
      <c r="B244" t="str">
        <f t="shared" si="47"/>
        <v>IL&amp;FS  Infrastructure Debt Fund Series 2B0</v>
      </c>
      <c r="C244">
        <f t="shared" si="44"/>
        <v>0</v>
      </c>
      <c r="D244" t="str">
        <f t="shared" si="45"/>
        <v>Babcock Borsig Limited_31122019</v>
      </c>
      <c r="E244" t="str">
        <f t="shared" si="46"/>
        <v>ck B</v>
      </c>
      <c r="F244" t="s">
        <v>149</v>
      </c>
      <c r="G244">
        <v>68</v>
      </c>
      <c r="H244">
        <v>952118.49</v>
      </c>
      <c r="I244">
        <v>64744057.32</v>
      </c>
      <c r="J244">
        <v>952118.49</v>
      </c>
      <c r="K244">
        <v>64744057.32</v>
      </c>
      <c r="L244">
        <v>0</v>
      </c>
      <c r="M244">
        <v>0</v>
      </c>
      <c r="N244">
        <v>3.09E-2</v>
      </c>
    </row>
    <row r="245" spans="1:14" x14ac:dyDescent="0.2">
      <c r="A245" t="s">
        <v>69</v>
      </c>
      <c r="B245" t="str">
        <f t="shared" si="47"/>
        <v>IL&amp;FS  Infrastructure Debt Fund Series 2B0</v>
      </c>
      <c r="C245">
        <f t="shared" si="44"/>
        <v>0</v>
      </c>
      <c r="D245">
        <f t="shared" si="45"/>
        <v>0</v>
      </c>
      <c r="E245" t="str">
        <f t="shared" si="46"/>
        <v/>
      </c>
      <c r="K245">
        <v>8226709</v>
      </c>
    </row>
    <row r="246" spans="1:14" x14ac:dyDescent="0.2">
      <c r="A246" t="s">
        <v>69</v>
      </c>
      <c r="B246" t="str">
        <f t="shared" si="47"/>
        <v>IL&amp;FS  Infrastructure Debt Fund Series 2B0</v>
      </c>
      <c r="C246">
        <f t="shared" si="44"/>
        <v>0</v>
      </c>
      <c r="D246" t="str">
        <f t="shared" si="45"/>
        <v>Clean Max Enviro Energy Solutions Private Limited</v>
      </c>
      <c r="E246" t="str">
        <f t="shared" si="46"/>
        <v xml:space="preserve"> Max</v>
      </c>
      <c r="F246" t="s">
        <v>14</v>
      </c>
      <c r="G246">
        <v>97</v>
      </c>
      <c r="H246">
        <v>750000</v>
      </c>
      <c r="I246">
        <v>72750000</v>
      </c>
      <c r="J246">
        <v>750000</v>
      </c>
      <c r="K246">
        <v>72750000</v>
      </c>
      <c r="L246">
        <v>0</v>
      </c>
      <c r="M246">
        <v>0</v>
      </c>
      <c r="N246">
        <v>3.0800000000000001E-2</v>
      </c>
    </row>
    <row r="247" spans="1:14" x14ac:dyDescent="0.2">
      <c r="A247" t="s">
        <v>69</v>
      </c>
      <c r="B247" t="str">
        <f t="shared" si="47"/>
        <v>IL&amp;FS  Infrastructure Debt Fund Series 2B0</v>
      </c>
      <c r="C247">
        <f t="shared" si="44"/>
        <v>0</v>
      </c>
      <c r="D247">
        <f t="shared" si="45"/>
        <v>0</v>
      </c>
      <c r="E247" t="str">
        <f t="shared" si="46"/>
        <v/>
      </c>
      <c r="K247">
        <v>0</v>
      </c>
    </row>
    <row r="248" spans="1:14" x14ac:dyDescent="0.2">
      <c r="A248" t="s">
        <v>69</v>
      </c>
      <c r="B248" t="str">
        <f t="shared" si="47"/>
        <v>IL&amp;FS  Infrastructure Debt Fund Series 2B0</v>
      </c>
      <c r="C248">
        <f t="shared" si="44"/>
        <v>0</v>
      </c>
      <c r="D248" t="str">
        <f t="shared" si="45"/>
        <v>BABCOCK BORSIG LIMITED_31032023</v>
      </c>
      <c r="E248" t="str">
        <f t="shared" si="46"/>
        <v>CK B</v>
      </c>
      <c r="F248" t="s">
        <v>150</v>
      </c>
      <c r="G248">
        <v>60</v>
      </c>
      <c r="H248">
        <v>952118.49</v>
      </c>
      <c r="I248">
        <v>57127109.399999999</v>
      </c>
      <c r="J248">
        <v>952118.49</v>
      </c>
      <c r="K248">
        <v>57127109.399999999</v>
      </c>
      <c r="L248">
        <v>0</v>
      </c>
      <c r="M248">
        <v>0</v>
      </c>
      <c r="N248">
        <v>2.7199999999999998E-2</v>
      </c>
    </row>
    <row r="249" spans="1:14" x14ac:dyDescent="0.2">
      <c r="A249" t="s">
        <v>69</v>
      </c>
      <c r="B249" t="str">
        <f t="shared" si="47"/>
        <v>IL&amp;FS  Infrastructure Debt Fund Series 2B0</v>
      </c>
      <c r="C249">
        <f t="shared" si="44"/>
        <v>0</v>
      </c>
      <c r="D249">
        <f t="shared" si="45"/>
        <v>0</v>
      </c>
      <c r="E249" t="str">
        <f t="shared" si="46"/>
        <v/>
      </c>
      <c r="K249">
        <v>7164289</v>
      </c>
    </row>
    <row r="250" spans="1:14" x14ac:dyDescent="0.2">
      <c r="A250" t="s">
        <v>69</v>
      </c>
      <c r="B250" t="str">
        <f t="shared" si="47"/>
        <v>IL&amp;FS  Infrastructure Debt Fund Series 2B0</v>
      </c>
      <c r="C250">
        <f t="shared" si="44"/>
        <v>0</v>
      </c>
      <c r="D250" t="str">
        <f t="shared" si="45"/>
        <v>10.70% Janaadhar private Limited 19.03.2023</v>
      </c>
      <c r="E250" t="str">
        <f t="shared" si="46"/>
        <v>% Ja</v>
      </c>
      <c r="F250" t="s">
        <v>143</v>
      </c>
      <c r="G250">
        <v>60</v>
      </c>
      <c r="H250">
        <v>900000</v>
      </c>
      <c r="I250">
        <v>54000000</v>
      </c>
      <c r="J250">
        <v>900000</v>
      </c>
      <c r="K250">
        <v>54000000</v>
      </c>
      <c r="L250">
        <v>0</v>
      </c>
      <c r="M250">
        <v>0</v>
      </c>
      <c r="N250">
        <v>2.2800000000000001E-2</v>
      </c>
    </row>
    <row r="251" spans="1:14" x14ac:dyDescent="0.2">
      <c r="A251" t="s">
        <v>69</v>
      </c>
      <c r="B251" t="str">
        <f t="shared" si="47"/>
        <v>IL&amp;FS  Infrastructure Debt Fund Series 2B0</v>
      </c>
      <c r="C251">
        <f t="shared" si="44"/>
        <v>0</v>
      </c>
      <c r="D251">
        <f t="shared" si="45"/>
        <v>0</v>
      </c>
      <c r="E251" t="str">
        <f t="shared" si="46"/>
        <v/>
      </c>
      <c r="K251">
        <v>0</v>
      </c>
    </row>
    <row r="252" spans="1:14" x14ac:dyDescent="0.2">
      <c r="A252" t="s">
        <v>69</v>
      </c>
      <c r="B252" t="str">
        <f t="shared" si="47"/>
        <v>IL&amp;FS  Infrastructure Debt Fund Series 2B0</v>
      </c>
      <c r="C252">
        <f t="shared" si="44"/>
        <v>0</v>
      </c>
      <c r="D252" t="str">
        <f t="shared" si="45"/>
        <v>Bhilangana Hydro Power Limited_310326</v>
      </c>
      <c r="E252" t="str">
        <f t="shared" si="46"/>
        <v>ngan</v>
      </c>
      <c r="F252" t="s">
        <v>108</v>
      </c>
      <c r="G252">
        <v>40</v>
      </c>
      <c r="H252">
        <v>1000000</v>
      </c>
      <c r="I252">
        <v>40000000</v>
      </c>
      <c r="J252">
        <v>1000000</v>
      </c>
      <c r="K252">
        <v>40000000</v>
      </c>
      <c r="L252">
        <v>0</v>
      </c>
      <c r="M252">
        <v>0</v>
      </c>
      <c r="N252">
        <v>1.6899999999999998E-2</v>
      </c>
    </row>
    <row r="253" spans="1:14" x14ac:dyDescent="0.2">
      <c r="A253" t="s">
        <v>69</v>
      </c>
      <c r="B253" t="str">
        <f t="shared" si="47"/>
        <v>IL&amp;FS  Infrastructure Debt Fund Series 2B0</v>
      </c>
      <c r="C253">
        <f t="shared" si="44"/>
        <v>0</v>
      </c>
      <c r="D253">
        <f t="shared" si="45"/>
        <v>0</v>
      </c>
      <c r="E253" t="str">
        <f t="shared" si="46"/>
        <v/>
      </c>
      <c r="K253">
        <v>-6</v>
      </c>
    </row>
    <row r="254" spans="1:14" x14ac:dyDescent="0.2">
      <c r="A254" t="s">
        <v>69</v>
      </c>
      <c r="B254" t="str">
        <f t="shared" si="47"/>
        <v>IL&amp;FS  Infrastructure Debt Fund Series 2B0</v>
      </c>
      <c r="C254">
        <f t="shared" si="44"/>
        <v>0</v>
      </c>
      <c r="D254" t="str">
        <f t="shared" si="45"/>
        <v>IL&amp;FS Solar Power Limited_2B_27_12_20</v>
      </c>
      <c r="E254" t="str">
        <f t="shared" si="46"/>
        <v xml:space="preserve"> Sol</v>
      </c>
      <c r="F254" t="s">
        <v>152</v>
      </c>
      <c r="G254">
        <v>17</v>
      </c>
      <c r="H254">
        <v>1000000</v>
      </c>
      <c r="I254">
        <v>17000000</v>
      </c>
      <c r="J254">
        <v>1000000</v>
      </c>
      <c r="K254">
        <v>17000000</v>
      </c>
      <c r="L254">
        <v>0</v>
      </c>
      <c r="M254">
        <v>0</v>
      </c>
      <c r="N254">
        <v>8.6999999999999994E-3</v>
      </c>
    </row>
    <row r="255" spans="1:14" x14ac:dyDescent="0.2">
      <c r="A255" t="s">
        <v>69</v>
      </c>
      <c r="B255" t="str">
        <f t="shared" si="47"/>
        <v>IL&amp;FS  Infrastructure Debt Fund Series 2B0</v>
      </c>
      <c r="C255">
        <f t="shared" si="44"/>
        <v>0</v>
      </c>
      <c r="D255">
        <f t="shared" si="45"/>
        <v>0</v>
      </c>
      <c r="E255" t="str">
        <f t="shared" si="46"/>
        <v/>
      </c>
      <c r="K255">
        <v>3589795</v>
      </c>
    </row>
    <row r="256" spans="1:14" x14ac:dyDescent="0.2">
      <c r="A256" t="s">
        <v>69</v>
      </c>
      <c r="B256" t="str">
        <f t="shared" ref="B256:B296" si="48">+A256&amp;""&amp;C256</f>
        <v>IL&amp;FS  Infrastructure Debt Fund Series 2B0</v>
      </c>
      <c r="C256">
        <f t="shared" ref="C256:C294" si="49">+IF(E256="CBLO",$R$3,IF(E256="Marg",$R$4,IF(D256="cash",$R$5,0)))</f>
        <v>0</v>
      </c>
      <c r="D256" t="str">
        <f t="shared" si="45"/>
        <v>Williamson Magor &amp; Co. Limited</v>
      </c>
      <c r="E256" t="str">
        <f t="shared" si="46"/>
        <v>amso</v>
      </c>
      <c r="F256" t="s">
        <v>51</v>
      </c>
      <c r="G256">
        <v>20</v>
      </c>
      <c r="H256">
        <v>1000000</v>
      </c>
      <c r="I256">
        <v>20000000</v>
      </c>
      <c r="J256">
        <v>1000000</v>
      </c>
      <c r="K256">
        <v>20000000</v>
      </c>
      <c r="L256">
        <v>0</v>
      </c>
      <c r="M256">
        <v>0</v>
      </c>
      <c r="N256">
        <v>8.6E-3</v>
      </c>
    </row>
    <row r="257" spans="1:14" x14ac:dyDescent="0.2">
      <c r="A257" t="s">
        <v>69</v>
      </c>
      <c r="B257" t="str">
        <f t="shared" si="48"/>
        <v>IL&amp;FS  Infrastructure Debt Fund Series 2B0</v>
      </c>
      <c r="C257">
        <f t="shared" si="49"/>
        <v>0</v>
      </c>
      <c r="D257">
        <f t="shared" si="45"/>
        <v>0</v>
      </c>
      <c r="E257" t="str">
        <f t="shared" si="46"/>
        <v/>
      </c>
      <c r="K257">
        <v>229315</v>
      </c>
    </row>
    <row r="258" spans="1:14" x14ac:dyDescent="0.2">
      <c r="A258" t="s">
        <v>69</v>
      </c>
      <c r="B258" t="str">
        <f t="shared" si="48"/>
        <v>IL&amp;FS  Infrastructure Debt Fund Series 2B0</v>
      </c>
      <c r="C258">
        <f t="shared" si="49"/>
        <v>0</v>
      </c>
      <c r="D258" t="str">
        <f t="shared" si="45"/>
        <v>Kanchanjunga Power Company Private Limited_31072029</v>
      </c>
      <c r="E258" t="str">
        <f t="shared" si="46"/>
        <v>anju</v>
      </c>
      <c r="F258" t="s">
        <v>151</v>
      </c>
      <c r="G258">
        <v>20</v>
      </c>
      <c r="H258">
        <v>1000000</v>
      </c>
      <c r="I258">
        <v>20000000</v>
      </c>
      <c r="J258">
        <v>1000000</v>
      </c>
      <c r="K258">
        <v>20000000</v>
      </c>
      <c r="L258">
        <v>0</v>
      </c>
      <c r="M258">
        <v>0</v>
      </c>
      <c r="N258">
        <v>8.5000000000000006E-3</v>
      </c>
    </row>
    <row r="259" spans="1:14" x14ac:dyDescent="0.2">
      <c r="A259" t="s">
        <v>69</v>
      </c>
      <c r="B259" t="str">
        <f t="shared" si="48"/>
        <v>IL&amp;FS  Infrastructure Debt Fund Series 2B0</v>
      </c>
      <c r="C259">
        <f t="shared" si="49"/>
        <v>0</v>
      </c>
      <c r="D259">
        <f t="shared" si="45"/>
        <v>0</v>
      </c>
      <c r="E259" t="str">
        <f t="shared" si="46"/>
        <v/>
      </c>
      <c r="K259">
        <v>0</v>
      </c>
    </row>
    <row r="260" spans="1:14" x14ac:dyDescent="0.2">
      <c r="A260" t="s">
        <v>69</v>
      </c>
      <c r="B260" t="str">
        <f t="shared" si="48"/>
        <v>IL&amp;FS  Infrastructure Debt Fund Series 2B0</v>
      </c>
      <c r="C260">
        <f t="shared" si="49"/>
        <v>0</v>
      </c>
      <c r="D260" t="str">
        <f t="shared" ref="D260:D294" si="50">+F260</f>
        <v>GHV HOSPITALITY INDIA PVT LTD_1A_150421</v>
      </c>
      <c r="E260" t="str">
        <f t="shared" si="46"/>
        <v>OSPI</v>
      </c>
      <c r="F260" t="s">
        <v>107</v>
      </c>
      <c r="G260">
        <v>16</v>
      </c>
      <c r="H260">
        <v>1000000</v>
      </c>
      <c r="I260">
        <v>16000000</v>
      </c>
      <c r="J260">
        <v>1000000</v>
      </c>
      <c r="K260">
        <v>16000000</v>
      </c>
      <c r="L260">
        <v>0</v>
      </c>
      <c r="M260">
        <v>0</v>
      </c>
      <c r="N260">
        <v>6.8999999999999999E-3</v>
      </c>
    </row>
    <row r="261" spans="1:14" x14ac:dyDescent="0.2">
      <c r="A261" t="s">
        <v>69</v>
      </c>
      <c r="B261" t="str">
        <f t="shared" si="48"/>
        <v>IL&amp;FS  Infrastructure Debt Fund Series 2B0</v>
      </c>
      <c r="C261">
        <f t="shared" si="49"/>
        <v>0</v>
      </c>
      <c r="D261">
        <f t="shared" si="50"/>
        <v>0</v>
      </c>
      <c r="E261" t="str">
        <f t="shared" ref="E261:E294" si="51">+MID(F261,6,4)</f>
        <v/>
      </c>
      <c r="K261">
        <v>320003</v>
      </c>
    </row>
    <row r="262" spans="1:14" x14ac:dyDescent="0.2">
      <c r="A262" t="s">
        <v>69</v>
      </c>
      <c r="B262" t="str">
        <f t="shared" si="48"/>
        <v>IL&amp;FS  Infrastructure Debt Fund Series 2B0</v>
      </c>
      <c r="C262">
        <f t="shared" si="49"/>
        <v>0</v>
      </c>
      <c r="D262" t="str">
        <f t="shared" si="50"/>
        <v>Bhilangana Hydro Power Limited_310324</v>
      </c>
      <c r="E262" t="str">
        <f t="shared" si="51"/>
        <v>ngan</v>
      </c>
      <c r="F262" t="s">
        <v>124</v>
      </c>
      <c r="G262">
        <v>16</v>
      </c>
      <c r="H262">
        <v>1000000</v>
      </c>
      <c r="I262">
        <v>16000000</v>
      </c>
      <c r="J262">
        <v>1000000</v>
      </c>
      <c r="K262">
        <v>16000000</v>
      </c>
      <c r="L262">
        <v>0</v>
      </c>
      <c r="M262">
        <v>0</v>
      </c>
      <c r="N262">
        <v>6.7999999999999996E-3</v>
      </c>
    </row>
    <row r="263" spans="1:14" x14ac:dyDescent="0.2">
      <c r="A263" t="s">
        <v>69</v>
      </c>
      <c r="B263" t="str">
        <f t="shared" si="48"/>
        <v>IL&amp;FS  Infrastructure Debt Fund Series 2B0</v>
      </c>
      <c r="C263">
        <f t="shared" si="49"/>
        <v>0</v>
      </c>
      <c r="D263">
        <f t="shared" si="50"/>
        <v>0</v>
      </c>
      <c r="E263" t="str">
        <f t="shared" si="51"/>
        <v/>
      </c>
      <c r="K263">
        <v>0</v>
      </c>
    </row>
    <row r="264" spans="1:14" x14ac:dyDescent="0.2">
      <c r="A264" t="s">
        <v>69</v>
      </c>
      <c r="B264" t="str">
        <f t="shared" si="48"/>
        <v>IL&amp;FS  Infrastructure Debt Fund Series 2B0</v>
      </c>
      <c r="C264">
        <f t="shared" si="49"/>
        <v>0</v>
      </c>
      <c r="D264" t="str">
        <f t="shared" si="50"/>
        <v>Bhilangana Hydro Power Limited_31032030</v>
      </c>
      <c r="E264" t="str">
        <f t="shared" si="51"/>
        <v>ngan</v>
      </c>
      <c r="F264" t="s">
        <v>110</v>
      </c>
      <c r="G264">
        <v>10</v>
      </c>
      <c r="H264">
        <v>1000000</v>
      </c>
      <c r="I264">
        <v>10000000</v>
      </c>
      <c r="J264">
        <v>1000000</v>
      </c>
      <c r="K264">
        <v>10000000</v>
      </c>
      <c r="L264">
        <v>0</v>
      </c>
      <c r="M264">
        <v>0</v>
      </c>
      <c r="N264">
        <v>4.1999999999999997E-3</v>
      </c>
    </row>
    <row r="265" spans="1:14" x14ac:dyDescent="0.2">
      <c r="A265" t="s">
        <v>69</v>
      </c>
      <c r="B265" t="str">
        <f t="shared" si="48"/>
        <v>IL&amp;FS  Infrastructure Debt Fund Series 2B0</v>
      </c>
      <c r="C265">
        <f t="shared" si="49"/>
        <v>0</v>
      </c>
      <c r="D265">
        <f t="shared" si="50"/>
        <v>0</v>
      </c>
      <c r="E265" t="str">
        <f t="shared" si="51"/>
        <v/>
      </c>
      <c r="K265">
        <v>0</v>
      </c>
    </row>
    <row r="266" spans="1:14" x14ac:dyDescent="0.2">
      <c r="A266" t="s">
        <v>69</v>
      </c>
      <c r="B266" t="str">
        <f t="shared" si="48"/>
        <v>IL&amp;FS  Infrastructure Debt Fund Series 2B0</v>
      </c>
      <c r="C266">
        <f t="shared" si="49"/>
        <v>0</v>
      </c>
      <c r="D266">
        <f t="shared" si="50"/>
        <v>0</v>
      </c>
      <c r="E266" t="str">
        <f t="shared" si="51"/>
        <v/>
      </c>
      <c r="I266">
        <v>1788489666.72</v>
      </c>
      <c r="K266">
        <v>1865410576.73</v>
      </c>
      <c r="L266">
        <v>0</v>
      </c>
      <c r="M266">
        <v>0</v>
      </c>
      <c r="N266">
        <v>0.78879999999999995</v>
      </c>
    </row>
    <row r="267" spans="1:14" x14ac:dyDescent="0.2">
      <c r="A267" t="s">
        <v>69</v>
      </c>
      <c r="B267" t="str">
        <f t="shared" si="48"/>
        <v>IL&amp;FS  Infrastructure Debt Fund Series 2B0</v>
      </c>
      <c r="C267">
        <f t="shared" si="49"/>
        <v>0</v>
      </c>
      <c r="D267" t="str">
        <f t="shared" si="50"/>
        <v>Fixed Deposit</v>
      </c>
      <c r="E267" t="str">
        <f t="shared" si="51"/>
        <v xml:space="preserve"> Dep</v>
      </c>
      <c r="F267" t="s">
        <v>112</v>
      </c>
    </row>
    <row r="268" spans="1:14" x14ac:dyDescent="0.2">
      <c r="A268" t="s">
        <v>69</v>
      </c>
      <c r="B268" t="str">
        <f t="shared" si="48"/>
        <v>IL&amp;FS  Infrastructure Debt Fund Series 2BTriparty Repo Margin</v>
      </c>
      <c r="C268" t="str">
        <f t="shared" si="49"/>
        <v>Triparty Repo Margin</v>
      </c>
      <c r="D268" t="str">
        <f t="shared" si="50"/>
        <v>CBLO_MARGIN_260319</v>
      </c>
      <c r="E268" t="str">
        <f t="shared" si="51"/>
        <v>MARG</v>
      </c>
      <c r="F268" t="s">
        <v>189</v>
      </c>
      <c r="G268">
        <v>15000000</v>
      </c>
      <c r="H268">
        <v>1</v>
      </c>
      <c r="I268">
        <v>15000000</v>
      </c>
      <c r="J268">
        <v>1</v>
      </c>
      <c r="K268">
        <v>15000000</v>
      </c>
      <c r="L268">
        <v>0</v>
      </c>
      <c r="M268">
        <v>0</v>
      </c>
      <c r="N268">
        <v>6.3E-3</v>
      </c>
    </row>
    <row r="269" spans="1:14" x14ac:dyDescent="0.2">
      <c r="A269" t="s">
        <v>69</v>
      </c>
      <c r="B269" t="str">
        <f t="shared" si="48"/>
        <v>IL&amp;FS  Infrastructure Debt Fund Series 2BTriparty Repo Margin</v>
      </c>
      <c r="C269" t="str">
        <f t="shared" si="49"/>
        <v>Triparty Repo Margin</v>
      </c>
      <c r="D269" t="str">
        <f t="shared" si="50"/>
        <v>CBLO MARGIN 20122017</v>
      </c>
      <c r="E269" t="str">
        <f t="shared" si="51"/>
        <v>MARG</v>
      </c>
      <c r="F269" t="s">
        <v>153</v>
      </c>
      <c r="G269">
        <v>1400000</v>
      </c>
      <c r="H269">
        <v>1</v>
      </c>
      <c r="I269">
        <v>1400000</v>
      </c>
      <c r="J269">
        <v>1</v>
      </c>
      <c r="K269">
        <v>1400000</v>
      </c>
      <c r="L269">
        <v>0</v>
      </c>
      <c r="M269">
        <v>0</v>
      </c>
      <c r="N269">
        <v>5.9999999999999995E-4</v>
      </c>
    </row>
    <row r="270" spans="1:14" x14ac:dyDescent="0.2">
      <c r="A270" t="s">
        <v>69</v>
      </c>
      <c r="B270" t="str">
        <f t="shared" si="48"/>
        <v>IL&amp;FS  Infrastructure Debt Fund Series 2B0</v>
      </c>
      <c r="C270">
        <f t="shared" si="49"/>
        <v>0</v>
      </c>
      <c r="D270">
        <f t="shared" si="50"/>
        <v>0</v>
      </c>
      <c r="E270" t="str">
        <f t="shared" si="51"/>
        <v/>
      </c>
      <c r="K270">
        <v>0</v>
      </c>
    </row>
    <row r="271" spans="1:14" x14ac:dyDescent="0.2">
      <c r="A271" t="s">
        <v>69</v>
      </c>
      <c r="B271" t="str">
        <f t="shared" si="48"/>
        <v>IL&amp;FS  Infrastructure Debt Fund Series 2BTriparty Repo Margin</v>
      </c>
      <c r="C271" t="str">
        <f t="shared" si="49"/>
        <v>Triparty Repo Margin</v>
      </c>
      <c r="D271" t="str">
        <f t="shared" si="50"/>
        <v>CBLO_Margin_04122017</v>
      </c>
      <c r="E271" t="str">
        <f t="shared" si="51"/>
        <v>Marg</v>
      </c>
      <c r="F271" t="s">
        <v>113</v>
      </c>
      <c r="G271">
        <v>410000</v>
      </c>
      <c r="H271">
        <v>1</v>
      </c>
      <c r="I271">
        <v>410000</v>
      </c>
      <c r="J271">
        <v>1</v>
      </c>
      <c r="K271">
        <v>410000</v>
      </c>
      <c r="L271">
        <v>0</v>
      </c>
      <c r="M271">
        <v>0</v>
      </c>
      <c r="N271">
        <v>2.0000000000000001E-4</v>
      </c>
    </row>
    <row r="272" spans="1:14" x14ac:dyDescent="0.2">
      <c r="A272" t="s">
        <v>69</v>
      </c>
      <c r="B272" t="str">
        <f t="shared" si="48"/>
        <v>IL&amp;FS  Infrastructure Debt Fund Series 2B0</v>
      </c>
      <c r="C272">
        <f t="shared" si="49"/>
        <v>0</v>
      </c>
      <c r="D272">
        <f t="shared" si="50"/>
        <v>0</v>
      </c>
      <c r="E272" t="str">
        <f t="shared" si="51"/>
        <v/>
      </c>
      <c r="K272">
        <v>0</v>
      </c>
    </row>
    <row r="273" spans="1:14" x14ac:dyDescent="0.2">
      <c r="A273" t="s">
        <v>69</v>
      </c>
      <c r="B273" t="str">
        <f t="shared" si="48"/>
        <v>IL&amp;FS  Infrastructure Debt Fund Series 2B0</v>
      </c>
      <c r="C273">
        <f t="shared" si="49"/>
        <v>0</v>
      </c>
      <c r="D273">
        <f t="shared" si="50"/>
        <v>0</v>
      </c>
      <c r="E273" t="str">
        <f t="shared" si="51"/>
        <v/>
      </c>
      <c r="I273">
        <v>16810000</v>
      </c>
      <c r="K273">
        <v>16810000</v>
      </c>
      <c r="L273">
        <v>0</v>
      </c>
      <c r="M273">
        <v>0</v>
      </c>
      <c r="N273">
        <v>7.1000000000000004E-3</v>
      </c>
    </row>
    <row r="274" spans="1:14" x14ac:dyDescent="0.2">
      <c r="A274" t="s">
        <v>69</v>
      </c>
      <c r="B274" t="str">
        <f t="shared" si="48"/>
        <v>IL&amp;FS  Infrastructure Debt Fund Series 2B0</v>
      </c>
      <c r="C274">
        <f t="shared" si="49"/>
        <v>0</v>
      </c>
      <c r="D274" t="str">
        <f t="shared" si="50"/>
        <v>Money Market Discounted</v>
      </c>
      <c r="E274" t="str">
        <f t="shared" si="51"/>
        <v xml:space="preserve"> Mar</v>
      </c>
      <c r="F274" t="s">
        <v>114</v>
      </c>
    </row>
    <row r="275" spans="1:14" x14ac:dyDescent="0.2">
      <c r="A275" t="s">
        <v>69</v>
      </c>
      <c r="B275" t="str">
        <f t="shared" si="48"/>
        <v>IL&amp;FS  Infrastructure Debt Fund Series 2BTriparty Repo</v>
      </c>
      <c r="C275" t="str">
        <f t="shared" si="49"/>
        <v>Triparty Repo</v>
      </c>
      <c r="D275" t="str">
        <f t="shared" si="50"/>
        <v>5.33.CBLO_2B030919</v>
      </c>
      <c r="E275" t="str">
        <f t="shared" si="51"/>
        <v>CBLO</v>
      </c>
      <c r="F275" t="s">
        <v>212</v>
      </c>
      <c r="G275">
        <v>1</v>
      </c>
      <c r="H275">
        <v>470523068.81999999</v>
      </c>
      <c r="I275">
        <v>470523068.82300001</v>
      </c>
      <c r="J275">
        <v>470523068.8229</v>
      </c>
      <c r="K275">
        <v>470523068.81999999</v>
      </c>
      <c r="L275">
        <v>0</v>
      </c>
      <c r="M275">
        <v>0</v>
      </c>
      <c r="N275">
        <v>0.19900000000000001</v>
      </c>
    </row>
    <row r="276" spans="1:14" x14ac:dyDescent="0.2">
      <c r="A276" t="s">
        <v>69</v>
      </c>
      <c r="B276" t="str">
        <f t="shared" si="48"/>
        <v>IL&amp;FS  Infrastructure Debt Fund Series 2B0</v>
      </c>
      <c r="C276">
        <f t="shared" si="49"/>
        <v>0</v>
      </c>
      <c r="D276">
        <f t="shared" si="50"/>
        <v>0</v>
      </c>
      <c r="E276" t="str">
        <f t="shared" si="51"/>
        <v/>
      </c>
      <c r="I276">
        <v>470523068.82300001</v>
      </c>
      <c r="K276">
        <v>470523068.81999999</v>
      </c>
      <c r="L276">
        <v>0</v>
      </c>
      <c r="M276">
        <v>0</v>
      </c>
      <c r="N276">
        <v>0.19900000000000001</v>
      </c>
    </row>
    <row r="277" spans="1:14" x14ac:dyDescent="0.2">
      <c r="A277" t="s">
        <v>69</v>
      </c>
      <c r="B277" t="str">
        <f t="shared" si="48"/>
        <v>IL&amp;FS  Infrastructure Debt Fund Series 2B0</v>
      </c>
      <c r="C277">
        <f t="shared" si="49"/>
        <v>0</v>
      </c>
      <c r="D277" t="str">
        <f t="shared" si="50"/>
        <v>Cash / Bank</v>
      </c>
      <c r="E277" t="str">
        <f t="shared" si="51"/>
        <v>/ Ba</v>
      </c>
      <c r="F277" t="s">
        <v>115</v>
      </c>
    </row>
    <row r="278" spans="1:14" x14ac:dyDescent="0.2">
      <c r="A278" t="s">
        <v>69</v>
      </c>
      <c r="B278" t="str">
        <f t="shared" si="48"/>
        <v>IL&amp;FS  Infrastructure Debt Fund Series 2BCash &amp; Cash Equivalents</v>
      </c>
      <c r="C278" t="str">
        <f t="shared" si="49"/>
        <v>Cash &amp; Cash Equivalents</v>
      </c>
      <c r="D278" t="str">
        <f t="shared" si="50"/>
        <v>CASH</v>
      </c>
      <c r="E278" t="str">
        <f t="shared" si="51"/>
        <v/>
      </c>
      <c r="F278" t="s">
        <v>116</v>
      </c>
      <c r="G278">
        <v>14893608.991</v>
      </c>
      <c r="H278">
        <v>1</v>
      </c>
      <c r="I278">
        <v>14893608.991</v>
      </c>
      <c r="J278">
        <v>1</v>
      </c>
      <c r="K278">
        <v>14893608.99</v>
      </c>
      <c r="L278">
        <v>0</v>
      </c>
      <c r="M278">
        <v>0</v>
      </c>
      <c r="N278">
        <v>6.3E-3</v>
      </c>
    </row>
    <row r="279" spans="1:14" x14ac:dyDescent="0.2">
      <c r="A279" t="s">
        <v>69</v>
      </c>
      <c r="B279" t="str">
        <f t="shared" si="48"/>
        <v>IL&amp;FS  Infrastructure Debt Fund Series 2B0</v>
      </c>
      <c r="C279">
        <f t="shared" si="49"/>
        <v>0</v>
      </c>
      <c r="D279" t="str">
        <f t="shared" si="50"/>
        <v>CASH Rec/Payable</v>
      </c>
      <c r="E279" t="str">
        <f t="shared" si="51"/>
        <v>Rec/</v>
      </c>
      <c r="F279" t="s">
        <v>117</v>
      </c>
      <c r="G279">
        <v>-2847119.7140000002</v>
      </c>
      <c r="H279">
        <v>1</v>
      </c>
      <c r="I279">
        <v>-2847119.7140000002</v>
      </c>
      <c r="J279">
        <v>1</v>
      </c>
      <c r="K279">
        <v>-2847119.71</v>
      </c>
      <c r="L279">
        <v>0</v>
      </c>
      <c r="M279">
        <v>0</v>
      </c>
      <c r="N279">
        <v>-1.1999999999999999E-3</v>
      </c>
    </row>
    <row r="280" spans="1:14" x14ac:dyDescent="0.2">
      <c r="A280" t="s">
        <v>69</v>
      </c>
      <c r="B280" t="str">
        <f t="shared" si="48"/>
        <v>IL&amp;FS  Infrastructure Debt Fund Series 2B0</v>
      </c>
      <c r="C280">
        <f t="shared" si="49"/>
        <v>0</v>
      </c>
      <c r="D280">
        <f t="shared" si="50"/>
        <v>0</v>
      </c>
      <c r="E280" t="str">
        <f t="shared" si="51"/>
        <v/>
      </c>
      <c r="I280">
        <v>12046489.277000001</v>
      </c>
      <c r="K280">
        <v>12046489.279999999</v>
      </c>
      <c r="L280">
        <v>0</v>
      </c>
      <c r="M280">
        <v>0</v>
      </c>
      <c r="N280">
        <v>5.1000000000000004E-3</v>
      </c>
    </row>
    <row r="281" spans="1:14" x14ac:dyDescent="0.2">
      <c r="A281" t="s">
        <v>69</v>
      </c>
      <c r="B281" t="str">
        <f t="shared" si="48"/>
        <v>IL&amp;FS  Infrastructure Debt Fund Series 2B0</v>
      </c>
      <c r="C281">
        <f t="shared" si="49"/>
        <v>0</v>
      </c>
      <c r="D281" t="str">
        <f t="shared" si="50"/>
        <v>Other Assets</v>
      </c>
      <c r="E281" t="str">
        <f t="shared" si="51"/>
        <v xml:space="preserve"> Ass</v>
      </c>
      <c r="F281" t="s">
        <v>118</v>
      </c>
    </row>
    <row r="282" spans="1:14" x14ac:dyDescent="0.2">
      <c r="A282" t="s">
        <v>69</v>
      </c>
      <c r="B282" t="str">
        <f t="shared" ref="B282:B283" si="52">+A282&amp;""&amp;C282</f>
        <v>IL&amp;FS  Infrastructure Debt Fund Series 2B0</v>
      </c>
      <c r="C282">
        <f t="shared" ref="C282:C283" si="53">+IF(E282="CBLO",$R$3,IF(E282="Marg",$R$4,IF(D282="cash",$R$5,0)))</f>
        <v>0</v>
      </c>
      <c r="D282" t="str">
        <f t="shared" si="50"/>
        <v>Other Liabilities and Assets</v>
      </c>
      <c r="E282" t="str">
        <f t="shared" si="51"/>
        <v xml:space="preserve"> Lia</v>
      </c>
      <c r="F282" t="s">
        <v>119</v>
      </c>
      <c r="G282">
        <v>-5.0000000000000001E-3</v>
      </c>
      <c r="H282">
        <v>1</v>
      </c>
      <c r="I282">
        <v>-5.0000000000000001E-3</v>
      </c>
      <c r="J282">
        <v>1</v>
      </c>
      <c r="K282">
        <v>0</v>
      </c>
      <c r="L282">
        <v>0</v>
      </c>
      <c r="M282">
        <v>0</v>
      </c>
      <c r="N282">
        <v>0</v>
      </c>
    </row>
    <row r="283" spans="1:14" x14ac:dyDescent="0.2">
      <c r="A283" t="s">
        <v>69</v>
      </c>
      <c r="B283" t="str">
        <f t="shared" si="52"/>
        <v>IL&amp;FS  Infrastructure Debt Fund Series 2B0</v>
      </c>
      <c r="C283">
        <f t="shared" si="53"/>
        <v>0</v>
      </c>
      <c r="D283">
        <f t="shared" si="50"/>
        <v>0</v>
      </c>
      <c r="E283" t="str">
        <f t="shared" si="51"/>
        <v/>
      </c>
      <c r="I283">
        <v>-5.0000000000000001E-3</v>
      </c>
      <c r="K283">
        <v>0</v>
      </c>
      <c r="L283">
        <v>0</v>
      </c>
      <c r="M283">
        <v>0</v>
      </c>
      <c r="N283">
        <v>0</v>
      </c>
    </row>
    <row r="284" spans="1:14" x14ac:dyDescent="0.2">
      <c r="A284" t="s">
        <v>69</v>
      </c>
      <c r="B284" t="str">
        <f t="shared" ref="B284:B285" si="54">+A284&amp;""&amp;C284</f>
        <v>IL&amp;FS  Infrastructure Debt Fund Series 2B0</v>
      </c>
      <c r="C284">
        <f t="shared" si="49"/>
        <v>0</v>
      </c>
      <c r="D284">
        <f t="shared" si="50"/>
        <v>0</v>
      </c>
      <c r="E284" t="str">
        <f t="shared" si="51"/>
        <v/>
      </c>
      <c r="I284">
        <v>2287869224.8150001</v>
      </c>
      <c r="K284">
        <v>2364790134.8299999</v>
      </c>
      <c r="L284">
        <v>0</v>
      </c>
      <c r="M284">
        <v>0</v>
      </c>
      <c r="N284">
        <v>1</v>
      </c>
    </row>
    <row r="285" spans="1:14" x14ac:dyDescent="0.2">
      <c r="A285" t="s">
        <v>69</v>
      </c>
      <c r="B285" t="str">
        <f t="shared" si="54"/>
        <v>IL&amp;FS  Infrastructure Debt Fund Series 2B0</v>
      </c>
      <c r="C285">
        <f t="shared" si="49"/>
        <v>0</v>
      </c>
      <c r="D285" t="str">
        <f t="shared" si="50"/>
        <v>Security</v>
      </c>
      <c r="E285" t="str">
        <f t="shared" si="51"/>
        <v>ity</v>
      </c>
      <c r="F285" t="s">
        <v>96</v>
      </c>
      <c r="G285" t="s">
        <v>6</v>
      </c>
      <c r="H285" t="s">
        <v>97</v>
      </c>
      <c r="I285" t="s">
        <v>98</v>
      </c>
      <c r="J285" t="s">
        <v>99</v>
      </c>
      <c r="K285" t="s">
        <v>100</v>
      </c>
      <c r="L285" t="s">
        <v>101</v>
      </c>
      <c r="M285" t="s">
        <v>102</v>
      </c>
      <c r="N285" t="s">
        <v>103</v>
      </c>
    </row>
    <row r="286" spans="1:14" x14ac:dyDescent="0.2">
      <c r="A286" t="s">
        <v>72</v>
      </c>
      <c r="B286" t="str">
        <f t="shared" si="48"/>
        <v>IL&amp;FS  Infrastructure Debt Fund Series 2C0</v>
      </c>
      <c r="C286">
        <f t="shared" si="49"/>
        <v>0</v>
      </c>
      <c r="D286">
        <f t="shared" si="50"/>
        <v>0</v>
      </c>
      <c r="E286" t="str">
        <f t="shared" si="51"/>
        <v/>
      </c>
      <c r="K286" t="s">
        <v>104</v>
      </c>
    </row>
    <row r="287" spans="1:14" x14ac:dyDescent="0.2">
      <c r="A287" t="s">
        <v>72</v>
      </c>
      <c r="B287" t="str">
        <f t="shared" si="48"/>
        <v>IL&amp;FS  Infrastructure Debt Fund Series 2C0</v>
      </c>
      <c r="C287">
        <f t="shared" si="49"/>
        <v>0</v>
      </c>
      <c r="D287" t="str">
        <f t="shared" si="50"/>
        <v>Bonds / Debentures</v>
      </c>
      <c r="E287" t="str">
        <f t="shared" si="51"/>
        <v xml:space="preserve"> / D</v>
      </c>
      <c r="F287" t="s">
        <v>105</v>
      </c>
    </row>
    <row r="288" spans="1:14" x14ac:dyDescent="0.2">
      <c r="A288" t="s">
        <v>72</v>
      </c>
      <c r="B288" t="str">
        <f t="shared" si="48"/>
        <v>IL&amp;FS  Infrastructure Debt Fund Series 2C0</v>
      </c>
      <c r="C288">
        <f t="shared" si="49"/>
        <v>0</v>
      </c>
      <c r="D288" t="str">
        <f t="shared" si="50"/>
        <v>IL&amp;FS Solar Power Limited_2C_27_12_20</v>
      </c>
      <c r="E288" t="str">
        <f t="shared" si="51"/>
        <v xml:space="preserve"> Sol</v>
      </c>
      <c r="F288" t="s">
        <v>155</v>
      </c>
      <c r="G288">
        <v>322</v>
      </c>
      <c r="H288">
        <v>1000000</v>
      </c>
      <c r="I288">
        <v>322000000</v>
      </c>
      <c r="J288">
        <v>1000000</v>
      </c>
      <c r="K288">
        <v>322000000</v>
      </c>
      <c r="L288">
        <v>0</v>
      </c>
      <c r="M288">
        <v>0</v>
      </c>
      <c r="N288">
        <v>0.2074</v>
      </c>
    </row>
    <row r="289" spans="1:14" x14ac:dyDescent="0.2">
      <c r="A289" t="s">
        <v>72</v>
      </c>
      <c r="B289" t="str">
        <f t="shared" si="48"/>
        <v>IL&amp;FS  Infrastructure Debt Fund Series 2C0</v>
      </c>
      <c r="C289">
        <f t="shared" si="49"/>
        <v>0</v>
      </c>
      <c r="D289">
        <f t="shared" si="50"/>
        <v>0</v>
      </c>
      <c r="E289" t="str">
        <f t="shared" si="51"/>
        <v/>
      </c>
      <c r="K289">
        <v>67994946</v>
      </c>
    </row>
    <row r="290" spans="1:14" x14ac:dyDescent="0.2">
      <c r="A290" t="s">
        <v>72</v>
      </c>
      <c r="B290" t="str">
        <f t="shared" si="48"/>
        <v>IL&amp;FS  Infrastructure Debt Fund Series 2C0</v>
      </c>
      <c r="C290">
        <f t="shared" si="49"/>
        <v>0</v>
      </c>
      <c r="D290" t="str">
        <f t="shared" si="50"/>
        <v>ADPL_Interescheme_2C_26_SEP_2021</v>
      </c>
      <c r="E290" t="str">
        <f t="shared" si="51"/>
        <v>Inte</v>
      </c>
      <c r="F290" t="s">
        <v>154</v>
      </c>
      <c r="G290">
        <v>372000</v>
      </c>
      <c r="H290">
        <v>1000</v>
      </c>
      <c r="I290">
        <v>372000000</v>
      </c>
      <c r="J290">
        <v>1000</v>
      </c>
      <c r="K290">
        <v>372000000</v>
      </c>
      <c r="L290">
        <v>0</v>
      </c>
      <c r="M290">
        <v>0</v>
      </c>
      <c r="N290">
        <v>0.19789999999999999</v>
      </c>
    </row>
    <row r="291" spans="1:14" x14ac:dyDescent="0.2">
      <c r="A291" t="s">
        <v>72</v>
      </c>
      <c r="B291" t="str">
        <f t="shared" si="48"/>
        <v>IL&amp;FS  Infrastructure Debt Fund Series 2C0</v>
      </c>
      <c r="C291">
        <f t="shared" si="49"/>
        <v>0</v>
      </c>
      <c r="D291">
        <f t="shared" si="50"/>
        <v>0</v>
      </c>
      <c r="E291" t="str">
        <f t="shared" si="51"/>
        <v/>
      </c>
      <c r="K291">
        <v>0</v>
      </c>
    </row>
    <row r="292" spans="1:14" x14ac:dyDescent="0.2">
      <c r="A292" t="s">
        <v>72</v>
      </c>
      <c r="B292" t="str">
        <f t="shared" si="48"/>
        <v>IL&amp;FS  Infrastructure Debt Fund Series 2C0</v>
      </c>
      <c r="C292">
        <f t="shared" si="49"/>
        <v>0</v>
      </c>
      <c r="D292" t="str">
        <f t="shared" si="50"/>
        <v>10.80_AMRI Hospitals Ltd_31032027</v>
      </c>
      <c r="E292" t="str">
        <f t="shared" si="51"/>
        <v>_AMR</v>
      </c>
      <c r="F292" t="s">
        <v>156</v>
      </c>
      <c r="G292">
        <v>365</v>
      </c>
      <c r="H292">
        <v>1000000</v>
      </c>
      <c r="I292">
        <v>365000000</v>
      </c>
      <c r="J292">
        <v>1000000</v>
      </c>
      <c r="K292">
        <v>365000000</v>
      </c>
      <c r="L292">
        <v>0</v>
      </c>
      <c r="M292">
        <v>0</v>
      </c>
      <c r="N292">
        <v>0.19409999999999999</v>
      </c>
    </row>
    <row r="293" spans="1:14" x14ac:dyDescent="0.2">
      <c r="A293" t="s">
        <v>72</v>
      </c>
      <c r="B293" t="str">
        <f t="shared" si="48"/>
        <v>IL&amp;FS  Infrastructure Debt Fund Series 2C0</v>
      </c>
      <c r="C293">
        <f t="shared" si="49"/>
        <v>0</v>
      </c>
      <c r="D293">
        <f t="shared" si="50"/>
        <v>0</v>
      </c>
      <c r="E293" t="str">
        <f t="shared" si="51"/>
        <v/>
      </c>
      <c r="K293">
        <v>-74999</v>
      </c>
    </row>
    <row r="294" spans="1:14" x14ac:dyDescent="0.2">
      <c r="A294" t="s">
        <v>72</v>
      </c>
      <c r="B294" t="str">
        <f t="shared" si="48"/>
        <v>IL&amp;FS  Infrastructure Debt Fund Series 2C0</v>
      </c>
      <c r="C294">
        <f t="shared" si="49"/>
        <v>0</v>
      </c>
      <c r="D294" t="str">
        <f t="shared" si="50"/>
        <v>Kanchanjunga Power Company Private Limited_31102029</v>
      </c>
      <c r="E294" t="str">
        <f t="shared" si="51"/>
        <v>anju</v>
      </c>
      <c r="F294" t="s">
        <v>157</v>
      </c>
      <c r="G294">
        <v>280</v>
      </c>
      <c r="H294">
        <v>1000000</v>
      </c>
      <c r="I294">
        <v>280000000</v>
      </c>
      <c r="J294">
        <v>1000000</v>
      </c>
      <c r="K294">
        <v>280000000</v>
      </c>
      <c r="L294">
        <v>0</v>
      </c>
      <c r="M294">
        <v>0</v>
      </c>
      <c r="N294">
        <v>0.1489</v>
      </c>
    </row>
    <row r="295" spans="1:14" x14ac:dyDescent="0.2">
      <c r="A295" t="s">
        <v>72</v>
      </c>
      <c r="B295" t="str">
        <f t="shared" si="48"/>
        <v>IL&amp;FS  Infrastructure Debt Fund Series 2C0</v>
      </c>
      <c r="C295">
        <f t="shared" ref="C295:C308" si="55">+IF(E295="CBLO",$R$3,IF(E295="Marg",$R$4,IF(D295="cash",$R$5,0)))</f>
        <v>0</v>
      </c>
      <c r="D295">
        <f t="shared" ref="D295:D323" si="56">+F295</f>
        <v>0</v>
      </c>
      <c r="E295" t="str">
        <f t="shared" ref="E295:E324" si="57">+MID(F295,6,4)</f>
        <v/>
      </c>
      <c r="K295">
        <v>0</v>
      </c>
    </row>
    <row r="296" spans="1:14" x14ac:dyDescent="0.2">
      <c r="A296" t="s">
        <v>72</v>
      </c>
      <c r="B296" t="str">
        <f t="shared" si="48"/>
        <v>IL&amp;FS  Infrastructure Debt Fund Series 2C0</v>
      </c>
      <c r="C296">
        <f t="shared" si="55"/>
        <v>0</v>
      </c>
      <c r="D296" t="str">
        <f t="shared" si="56"/>
        <v>IL&amp;FS Solar Power Limited_2C_27_12_20_2</v>
      </c>
      <c r="E296" t="str">
        <f t="shared" si="57"/>
        <v xml:space="preserve"> Sol</v>
      </c>
      <c r="F296" t="s">
        <v>158</v>
      </c>
      <c r="G296">
        <v>150</v>
      </c>
      <c r="H296">
        <v>1000000</v>
      </c>
      <c r="I296">
        <v>150000000</v>
      </c>
      <c r="J296">
        <v>1000000</v>
      </c>
      <c r="K296">
        <v>150000000</v>
      </c>
      <c r="L296">
        <v>0</v>
      </c>
      <c r="M296">
        <v>0</v>
      </c>
      <c r="N296">
        <v>9.5799999999999996E-2</v>
      </c>
    </row>
    <row r="297" spans="1:14" x14ac:dyDescent="0.2">
      <c r="A297" t="s">
        <v>72</v>
      </c>
      <c r="B297" t="str">
        <f t="shared" ref="B297:B308" si="58">+A297&amp;""&amp;C297</f>
        <v>IL&amp;FS  Infrastructure Debt Fund Series 2C0</v>
      </c>
      <c r="C297">
        <f t="shared" si="55"/>
        <v>0</v>
      </c>
      <c r="D297">
        <f t="shared" si="56"/>
        <v>0</v>
      </c>
      <c r="E297" t="str">
        <f t="shared" si="57"/>
        <v/>
      </c>
      <c r="K297">
        <v>30128144</v>
      </c>
    </row>
    <row r="298" spans="1:14" x14ac:dyDescent="0.2">
      <c r="A298" t="s">
        <v>72</v>
      </c>
      <c r="B298" t="str">
        <f t="shared" si="58"/>
        <v>IL&amp;FS  Infrastructure Debt Fund Series 2C0</v>
      </c>
      <c r="C298">
        <f t="shared" si="55"/>
        <v>0</v>
      </c>
      <c r="D298" t="str">
        <f t="shared" si="56"/>
        <v>Bhilangana Hydro Power Limited_31032030</v>
      </c>
      <c r="E298" t="str">
        <f t="shared" si="57"/>
        <v>ngan</v>
      </c>
      <c r="F298" t="s">
        <v>110</v>
      </c>
      <c r="G298">
        <v>88</v>
      </c>
      <c r="H298">
        <v>1000000</v>
      </c>
      <c r="I298">
        <v>88000000</v>
      </c>
      <c r="J298">
        <v>1000000</v>
      </c>
      <c r="K298">
        <v>88000000</v>
      </c>
      <c r="L298">
        <v>0</v>
      </c>
      <c r="M298">
        <v>0</v>
      </c>
      <c r="N298">
        <v>4.6800000000000001E-2</v>
      </c>
    </row>
    <row r="299" spans="1:14" x14ac:dyDescent="0.2">
      <c r="A299" t="s">
        <v>72</v>
      </c>
      <c r="B299" t="str">
        <f t="shared" si="58"/>
        <v>IL&amp;FS  Infrastructure Debt Fund Series 2C0</v>
      </c>
      <c r="C299">
        <f t="shared" si="55"/>
        <v>0</v>
      </c>
      <c r="D299">
        <f t="shared" si="56"/>
        <v>0</v>
      </c>
      <c r="E299" t="str">
        <f t="shared" si="57"/>
        <v/>
      </c>
      <c r="K299">
        <v>0</v>
      </c>
    </row>
    <row r="300" spans="1:14" x14ac:dyDescent="0.2">
      <c r="A300" t="s">
        <v>72</v>
      </c>
      <c r="B300" t="str">
        <f t="shared" si="58"/>
        <v>IL&amp;FS  Infrastructure Debt Fund Series 2C0</v>
      </c>
      <c r="C300">
        <f t="shared" si="55"/>
        <v>0</v>
      </c>
      <c r="D300" t="str">
        <f t="shared" si="56"/>
        <v>Babcock Borsig Limited_2C_31032023</v>
      </c>
      <c r="E300" t="str">
        <f t="shared" si="57"/>
        <v>ck B</v>
      </c>
      <c r="F300" t="s">
        <v>159</v>
      </c>
      <c r="G300">
        <v>80</v>
      </c>
      <c r="H300">
        <v>952118.49</v>
      </c>
      <c r="I300">
        <v>76169479.200000003</v>
      </c>
      <c r="J300">
        <v>952118.49</v>
      </c>
      <c r="K300">
        <v>76169479.200000003</v>
      </c>
      <c r="L300">
        <v>0</v>
      </c>
      <c r="M300">
        <v>0</v>
      </c>
      <c r="N300">
        <v>4.5600000000000002E-2</v>
      </c>
    </row>
    <row r="301" spans="1:14" x14ac:dyDescent="0.2">
      <c r="A301" t="s">
        <v>72</v>
      </c>
      <c r="B301" t="str">
        <f t="shared" si="58"/>
        <v>IL&amp;FS  Infrastructure Debt Fund Series 2C0</v>
      </c>
      <c r="C301">
        <f t="shared" si="55"/>
        <v>0</v>
      </c>
      <c r="D301">
        <f t="shared" si="56"/>
        <v>0</v>
      </c>
      <c r="E301" t="str">
        <f t="shared" si="57"/>
        <v/>
      </c>
      <c r="K301">
        <v>9552385</v>
      </c>
    </row>
    <row r="302" spans="1:14" x14ac:dyDescent="0.2">
      <c r="A302" t="s">
        <v>72</v>
      </c>
      <c r="B302" t="str">
        <f t="shared" si="58"/>
        <v>IL&amp;FS  Infrastructure Debt Fund Series 2C0</v>
      </c>
      <c r="C302">
        <f t="shared" si="55"/>
        <v>0</v>
      </c>
      <c r="D302" t="str">
        <f t="shared" si="56"/>
        <v>ADPL_26_SEP_2021_2B</v>
      </c>
      <c r="E302" t="str">
        <f t="shared" si="57"/>
        <v>26_S</v>
      </c>
      <c r="F302" t="s">
        <v>109</v>
      </c>
      <c r="G302">
        <v>11000</v>
      </c>
      <c r="H302">
        <v>1000</v>
      </c>
      <c r="I302">
        <v>11000000</v>
      </c>
      <c r="J302">
        <v>1000</v>
      </c>
      <c r="K302">
        <v>11000000</v>
      </c>
      <c r="L302">
        <v>0</v>
      </c>
      <c r="M302">
        <v>0</v>
      </c>
      <c r="N302">
        <v>5.8999999999999999E-3</v>
      </c>
    </row>
    <row r="303" spans="1:14" x14ac:dyDescent="0.2">
      <c r="A303" t="s">
        <v>72</v>
      </c>
      <c r="B303" t="str">
        <f t="shared" si="58"/>
        <v>IL&amp;FS  Infrastructure Debt Fund Series 2C0</v>
      </c>
      <c r="C303">
        <f t="shared" si="55"/>
        <v>0</v>
      </c>
      <c r="D303">
        <f t="shared" si="56"/>
        <v>0</v>
      </c>
      <c r="E303" t="str">
        <f t="shared" si="57"/>
        <v/>
      </c>
      <c r="K303">
        <v>0</v>
      </c>
    </row>
    <row r="304" spans="1:14" x14ac:dyDescent="0.2">
      <c r="A304" t="s">
        <v>72</v>
      </c>
      <c r="B304" t="str">
        <f t="shared" si="58"/>
        <v>IL&amp;FS  Infrastructure Debt Fund Series 2C0</v>
      </c>
      <c r="C304">
        <f t="shared" si="55"/>
        <v>0</v>
      </c>
      <c r="D304" t="str">
        <f t="shared" si="56"/>
        <v>ADPL_26_SEP_2021</v>
      </c>
      <c r="E304" t="str">
        <f t="shared" si="57"/>
        <v>26_S</v>
      </c>
      <c r="F304" t="s">
        <v>106</v>
      </c>
      <c r="G304">
        <v>11000</v>
      </c>
      <c r="H304">
        <v>1000</v>
      </c>
      <c r="I304">
        <v>11000000</v>
      </c>
      <c r="J304">
        <v>1000</v>
      </c>
      <c r="K304">
        <v>11000000</v>
      </c>
      <c r="L304">
        <v>0</v>
      </c>
      <c r="M304">
        <v>0</v>
      </c>
      <c r="N304">
        <v>5.8999999999999999E-3</v>
      </c>
    </row>
    <row r="305" spans="1:14" x14ac:dyDescent="0.2">
      <c r="A305" t="s">
        <v>72</v>
      </c>
      <c r="B305" t="str">
        <f t="shared" si="58"/>
        <v>IL&amp;FS  Infrastructure Debt Fund Series 2C0</v>
      </c>
      <c r="C305">
        <f t="shared" si="55"/>
        <v>0</v>
      </c>
      <c r="D305">
        <f t="shared" si="56"/>
        <v>0</v>
      </c>
      <c r="E305" t="str">
        <f t="shared" si="57"/>
        <v/>
      </c>
      <c r="K305">
        <v>0</v>
      </c>
    </row>
    <row r="306" spans="1:14" x14ac:dyDescent="0.2">
      <c r="A306" t="s">
        <v>72</v>
      </c>
      <c r="B306" t="str">
        <f t="shared" si="58"/>
        <v>IL&amp;FS  Infrastructure Debt Fund Series 2C0</v>
      </c>
      <c r="C306">
        <f t="shared" si="55"/>
        <v>0</v>
      </c>
      <c r="D306" t="str">
        <f t="shared" si="56"/>
        <v>Williamson Magor &amp; Co. Limited</v>
      </c>
      <c r="E306" t="str">
        <f t="shared" si="57"/>
        <v>amso</v>
      </c>
      <c r="F306" t="s">
        <v>51</v>
      </c>
      <c r="G306">
        <v>10</v>
      </c>
      <c r="H306">
        <v>1000000</v>
      </c>
      <c r="I306">
        <v>10000000</v>
      </c>
      <c r="J306">
        <v>1000000</v>
      </c>
      <c r="K306">
        <v>10000000</v>
      </c>
      <c r="L306">
        <v>0</v>
      </c>
      <c r="M306">
        <v>0</v>
      </c>
      <c r="N306">
        <v>5.4000000000000003E-3</v>
      </c>
    </row>
    <row r="307" spans="1:14" x14ac:dyDescent="0.2">
      <c r="A307" t="s">
        <v>72</v>
      </c>
      <c r="B307" t="str">
        <f t="shared" si="58"/>
        <v>IL&amp;FS  Infrastructure Debt Fund Series 2C0</v>
      </c>
      <c r="C307">
        <f t="shared" si="55"/>
        <v>0</v>
      </c>
      <c r="D307">
        <f t="shared" si="56"/>
        <v>0</v>
      </c>
      <c r="E307" t="str">
        <f t="shared" si="57"/>
        <v/>
      </c>
      <c r="K307">
        <v>114657</v>
      </c>
    </row>
    <row r="308" spans="1:14" x14ac:dyDescent="0.2">
      <c r="A308" t="s">
        <v>72</v>
      </c>
      <c r="B308" t="str">
        <f t="shared" si="58"/>
        <v>IL&amp;FS  Infrastructure Debt Fund Series 2C0</v>
      </c>
      <c r="C308">
        <f t="shared" si="55"/>
        <v>0</v>
      </c>
      <c r="D308" t="str">
        <f t="shared" si="56"/>
        <v>Bhilangana Hydro Power Limited_310324</v>
      </c>
      <c r="E308" t="str">
        <f t="shared" si="57"/>
        <v>ngan</v>
      </c>
      <c r="F308" t="s">
        <v>124</v>
      </c>
      <c r="G308">
        <v>8</v>
      </c>
      <c r="H308">
        <v>1000000</v>
      </c>
      <c r="I308">
        <v>8000000</v>
      </c>
      <c r="J308">
        <v>1000000</v>
      </c>
      <c r="K308">
        <v>8000000</v>
      </c>
      <c r="L308">
        <v>0</v>
      </c>
      <c r="M308">
        <v>0</v>
      </c>
      <c r="N308">
        <v>4.3E-3</v>
      </c>
    </row>
    <row r="309" spans="1:14" x14ac:dyDescent="0.2">
      <c r="A309" t="s">
        <v>72</v>
      </c>
      <c r="B309" t="str">
        <f t="shared" ref="B309:B356" si="59">+A309&amp;""&amp;C309</f>
        <v>IL&amp;FS  Infrastructure Debt Fund Series 2C0</v>
      </c>
      <c r="C309">
        <f t="shared" ref="C309:C355" si="60">+IF(E309="CBLO",$R$3,IF(E309="Marg",$R$4,IF(D309="cash",$R$5,0)))</f>
        <v>0</v>
      </c>
      <c r="D309">
        <f t="shared" si="56"/>
        <v>0</v>
      </c>
      <c r="E309" t="str">
        <f t="shared" si="57"/>
        <v/>
      </c>
      <c r="K309">
        <v>0</v>
      </c>
    </row>
    <row r="310" spans="1:14" x14ac:dyDescent="0.2">
      <c r="A310" t="s">
        <v>72</v>
      </c>
      <c r="B310" t="str">
        <f t="shared" si="59"/>
        <v>IL&amp;FS  Infrastructure Debt Fund Series 2C0</v>
      </c>
      <c r="C310">
        <f t="shared" si="60"/>
        <v>0</v>
      </c>
      <c r="D310" t="str">
        <f t="shared" si="56"/>
        <v>Clean Max Enviro Energy Solutions Private Limited</v>
      </c>
      <c r="E310" t="str">
        <f t="shared" si="57"/>
        <v xml:space="preserve"> Max</v>
      </c>
      <c r="F310" t="s">
        <v>14</v>
      </c>
      <c r="G310">
        <v>10</v>
      </c>
      <c r="H310">
        <v>750000</v>
      </c>
      <c r="I310">
        <v>7500000</v>
      </c>
      <c r="J310">
        <v>750000</v>
      </c>
      <c r="K310">
        <v>7500000</v>
      </c>
      <c r="L310">
        <v>0</v>
      </c>
      <c r="M310">
        <v>0</v>
      </c>
      <c r="N310">
        <v>4.0000000000000001E-3</v>
      </c>
    </row>
    <row r="311" spans="1:14" x14ac:dyDescent="0.2">
      <c r="A311" t="s">
        <v>72</v>
      </c>
      <c r="B311" t="str">
        <f t="shared" si="59"/>
        <v>IL&amp;FS  Infrastructure Debt Fund Series 2C0</v>
      </c>
      <c r="C311">
        <f t="shared" si="60"/>
        <v>0</v>
      </c>
      <c r="D311">
        <f t="shared" si="56"/>
        <v>0</v>
      </c>
      <c r="E311" t="str">
        <f t="shared" si="57"/>
        <v/>
      </c>
      <c r="K311">
        <v>0</v>
      </c>
    </row>
    <row r="312" spans="1:14" x14ac:dyDescent="0.2">
      <c r="A312" t="s">
        <v>72</v>
      </c>
      <c r="B312" t="str">
        <f t="shared" si="59"/>
        <v>IL&amp;FS  Infrastructure Debt Fund Series 2C0</v>
      </c>
      <c r="C312">
        <f t="shared" si="60"/>
        <v>0</v>
      </c>
      <c r="D312" t="str">
        <f t="shared" si="56"/>
        <v>IWEL_2A_30092021</v>
      </c>
      <c r="E312" t="str">
        <f t="shared" si="57"/>
        <v>2A_3</v>
      </c>
      <c r="F312" t="s">
        <v>136</v>
      </c>
      <c r="G312">
        <v>5</v>
      </c>
      <c r="H312">
        <v>1000000</v>
      </c>
      <c r="I312">
        <v>5000000</v>
      </c>
      <c r="J312">
        <v>1000000</v>
      </c>
      <c r="K312">
        <v>5000000</v>
      </c>
      <c r="L312">
        <v>0</v>
      </c>
      <c r="M312">
        <v>0</v>
      </c>
      <c r="N312">
        <v>3.3999999999999998E-3</v>
      </c>
    </row>
    <row r="313" spans="1:14" x14ac:dyDescent="0.2">
      <c r="A313" t="s">
        <v>72</v>
      </c>
      <c r="B313" t="str">
        <f t="shared" si="59"/>
        <v>IL&amp;FS  Infrastructure Debt Fund Series 2C0</v>
      </c>
      <c r="C313">
        <f t="shared" si="60"/>
        <v>0</v>
      </c>
      <c r="D313">
        <f t="shared" si="56"/>
        <v>0</v>
      </c>
      <c r="E313" t="str">
        <f t="shared" si="57"/>
        <v/>
      </c>
      <c r="K313">
        <v>1330292</v>
      </c>
    </row>
    <row r="314" spans="1:14" x14ac:dyDescent="0.2">
      <c r="A314" t="s">
        <v>72</v>
      </c>
      <c r="B314" t="str">
        <f t="shared" si="59"/>
        <v>IL&amp;FS  Infrastructure Debt Fund Series 2C0</v>
      </c>
      <c r="C314">
        <f t="shared" si="60"/>
        <v>0</v>
      </c>
      <c r="D314" t="str">
        <f t="shared" si="56"/>
        <v>10.50 Time Technoplast Limited 010423</v>
      </c>
      <c r="E314" t="str">
        <f t="shared" si="57"/>
        <v xml:space="preserve"> Tim</v>
      </c>
      <c r="F314" t="s">
        <v>205</v>
      </c>
      <c r="G314">
        <v>2442</v>
      </c>
      <c r="H314">
        <v>1000</v>
      </c>
      <c r="I314">
        <v>2442000</v>
      </c>
      <c r="J314">
        <v>1000</v>
      </c>
      <c r="K314">
        <v>2442000</v>
      </c>
      <c r="L314">
        <v>0</v>
      </c>
      <c r="M314">
        <v>0</v>
      </c>
      <c r="N314">
        <v>1.2999999999999999E-3</v>
      </c>
    </row>
    <row r="315" spans="1:14" x14ac:dyDescent="0.2">
      <c r="A315" t="s">
        <v>72</v>
      </c>
      <c r="B315" t="str">
        <f t="shared" si="59"/>
        <v>IL&amp;FS  Infrastructure Debt Fund Series 2C0</v>
      </c>
      <c r="C315">
        <f t="shared" si="60"/>
        <v>0</v>
      </c>
      <c r="D315">
        <f t="shared" si="56"/>
        <v>0</v>
      </c>
      <c r="E315" t="str">
        <f t="shared" si="57"/>
        <v/>
      </c>
      <c r="K315">
        <v>0</v>
      </c>
    </row>
    <row r="316" spans="1:14" x14ac:dyDescent="0.2">
      <c r="A316" t="s">
        <v>72</v>
      </c>
      <c r="B316" t="str">
        <f t="shared" si="59"/>
        <v>IL&amp;FS  Infrastructure Debt Fund Series 2C0</v>
      </c>
      <c r="C316">
        <f t="shared" si="60"/>
        <v>0</v>
      </c>
      <c r="D316" t="str">
        <f t="shared" si="56"/>
        <v>ADPL_Interscheme_1A_31032019</v>
      </c>
      <c r="E316" t="str">
        <f t="shared" si="57"/>
        <v>Inte</v>
      </c>
      <c r="F316" t="s">
        <v>111</v>
      </c>
      <c r="G316">
        <v>1000</v>
      </c>
      <c r="H316">
        <v>1000</v>
      </c>
      <c r="I316">
        <v>1000000</v>
      </c>
      <c r="J316">
        <v>1000</v>
      </c>
      <c r="K316">
        <v>1000000</v>
      </c>
      <c r="L316">
        <v>0</v>
      </c>
      <c r="M316">
        <v>0</v>
      </c>
      <c r="N316">
        <v>5.0000000000000001E-4</v>
      </c>
    </row>
    <row r="317" spans="1:14" x14ac:dyDescent="0.2">
      <c r="A317" t="s">
        <v>72</v>
      </c>
      <c r="B317" t="str">
        <f t="shared" si="59"/>
        <v>IL&amp;FS  Infrastructure Debt Fund Series 2C0</v>
      </c>
      <c r="C317">
        <f t="shared" si="60"/>
        <v>0</v>
      </c>
      <c r="D317">
        <f t="shared" si="56"/>
        <v>0</v>
      </c>
      <c r="E317" t="str">
        <f t="shared" si="57"/>
        <v/>
      </c>
      <c r="K317">
        <v>0</v>
      </c>
    </row>
    <row r="318" spans="1:14" x14ac:dyDescent="0.2">
      <c r="A318" t="s">
        <v>72</v>
      </c>
      <c r="B318" t="str">
        <f t="shared" si="59"/>
        <v>IL&amp;FS  Infrastructure Debt Fund Series 2C0</v>
      </c>
      <c r="C318">
        <f t="shared" si="60"/>
        <v>0</v>
      </c>
      <c r="D318">
        <f t="shared" si="56"/>
        <v>0</v>
      </c>
      <c r="E318" t="str">
        <f t="shared" si="57"/>
        <v/>
      </c>
      <c r="I318">
        <v>1709111479.2</v>
      </c>
      <c r="K318">
        <v>1818156903.1300001</v>
      </c>
      <c r="L318">
        <v>0</v>
      </c>
      <c r="M318">
        <v>0</v>
      </c>
      <c r="N318">
        <v>0.96699999999999997</v>
      </c>
    </row>
    <row r="319" spans="1:14" x14ac:dyDescent="0.2">
      <c r="A319" t="s">
        <v>72</v>
      </c>
      <c r="B319" t="str">
        <f t="shared" si="59"/>
        <v>IL&amp;FS  Infrastructure Debt Fund Series 2C0</v>
      </c>
      <c r="C319">
        <f t="shared" si="60"/>
        <v>0</v>
      </c>
      <c r="D319" t="str">
        <f t="shared" si="56"/>
        <v>Fixed Deposit</v>
      </c>
      <c r="E319" t="str">
        <f t="shared" si="57"/>
        <v xml:space="preserve"> Dep</v>
      </c>
      <c r="F319" t="s">
        <v>112</v>
      </c>
    </row>
    <row r="320" spans="1:14" x14ac:dyDescent="0.2">
      <c r="A320" t="s">
        <v>72</v>
      </c>
      <c r="B320" t="str">
        <f t="shared" si="59"/>
        <v>IL&amp;FS  Infrastructure Debt Fund Series 2CTriparty Repo Margin</v>
      </c>
      <c r="C320" t="str">
        <f t="shared" si="60"/>
        <v>Triparty Repo Margin</v>
      </c>
      <c r="D320" t="str">
        <f t="shared" si="56"/>
        <v>CBLO_Margin_04122017</v>
      </c>
      <c r="E320" t="str">
        <f t="shared" si="57"/>
        <v>Marg</v>
      </c>
      <c r="F320" t="s">
        <v>113</v>
      </c>
      <c r="G320">
        <v>1000000</v>
      </c>
      <c r="H320">
        <v>1</v>
      </c>
      <c r="I320">
        <v>1000000</v>
      </c>
      <c r="J320">
        <v>1</v>
      </c>
      <c r="K320">
        <v>1000000</v>
      </c>
      <c r="L320">
        <v>0</v>
      </c>
      <c r="M320">
        <v>0</v>
      </c>
      <c r="N320">
        <v>5.0000000000000001E-4</v>
      </c>
    </row>
    <row r="321" spans="1:14" x14ac:dyDescent="0.2">
      <c r="A321" t="s">
        <v>72</v>
      </c>
      <c r="B321" t="str">
        <f t="shared" si="59"/>
        <v>IL&amp;FS  Infrastructure Debt Fund Series 2C0</v>
      </c>
      <c r="C321">
        <f t="shared" si="60"/>
        <v>0</v>
      </c>
      <c r="D321">
        <f t="shared" si="56"/>
        <v>0</v>
      </c>
      <c r="E321" t="str">
        <f t="shared" si="57"/>
        <v/>
      </c>
      <c r="K321">
        <v>0</v>
      </c>
    </row>
    <row r="322" spans="1:14" x14ac:dyDescent="0.2">
      <c r="A322" t="s">
        <v>72</v>
      </c>
      <c r="B322" t="str">
        <f t="shared" si="59"/>
        <v>IL&amp;FS  Infrastructure Debt Fund Series 2CTriparty Repo Margin</v>
      </c>
      <c r="C322" t="str">
        <f t="shared" si="60"/>
        <v>Triparty Repo Margin</v>
      </c>
      <c r="D322" t="str">
        <f t="shared" si="56"/>
        <v>CBLO MARGIN _30092016</v>
      </c>
      <c r="E322" t="str">
        <f t="shared" si="57"/>
        <v>MARG</v>
      </c>
      <c r="F322" t="s">
        <v>160</v>
      </c>
      <c r="G322">
        <v>990000</v>
      </c>
      <c r="H322">
        <v>1</v>
      </c>
      <c r="I322">
        <v>990000</v>
      </c>
      <c r="J322">
        <v>1</v>
      </c>
      <c r="K322">
        <v>990000</v>
      </c>
      <c r="L322">
        <v>0</v>
      </c>
      <c r="M322">
        <v>0</v>
      </c>
      <c r="N322">
        <v>5.0000000000000001E-4</v>
      </c>
    </row>
    <row r="323" spans="1:14" x14ac:dyDescent="0.2">
      <c r="A323" t="s">
        <v>72</v>
      </c>
      <c r="B323" t="str">
        <f t="shared" si="59"/>
        <v>IL&amp;FS  Infrastructure Debt Fund Series 2C0</v>
      </c>
      <c r="C323">
        <f t="shared" si="60"/>
        <v>0</v>
      </c>
      <c r="D323">
        <f t="shared" si="56"/>
        <v>0</v>
      </c>
      <c r="E323" t="str">
        <f t="shared" si="57"/>
        <v/>
      </c>
      <c r="K323">
        <v>0</v>
      </c>
    </row>
    <row r="324" spans="1:14" x14ac:dyDescent="0.2">
      <c r="A324" t="s">
        <v>72</v>
      </c>
      <c r="B324" t="str">
        <f t="shared" si="59"/>
        <v>IL&amp;FS  Infrastructure Debt Fund Series 2CTriparty Repo Margin</v>
      </c>
      <c r="C324" t="str">
        <f t="shared" si="60"/>
        <v>Triparty Repo Margin</v>
      </c>
      <c r="D324" t="str">
        <f t="shared" ref="D324:D355" si="61">+F324</f>
        <v>CBLO MARGIN 01082018</v>
      </c>
      <c r="E324" t="str">
        <f t="shared" si="57"/>
        <v>MARG</v>
      </c>
      <c r="F324" t="s">
        <v>161</v>
      </c>
      <c r="G324">
        <v>500000</v>
      </c>
      <c r="H324">
        <v>1</v>
      </c>
      <c r="I324">
        <v>500000</v>
      </c>
      <c r="J324">
        <v>1</v>
      </c>
      <c r="K324">
        <v>500000</v>
      </c>
      <c r="L324">
        <v>0</v>
      </c>
      <c r="M324">
        <v>0</v>
      </c>
      <c r="N324">
        <v>2.9999999999999997E-4</v>
      </c>
    </row>
    <row r="325" spans="1:14" x14ac:dyDescent="0.2">
      <c r="A325" t="s">
        <v>72</v>
      </c>
      <c r="B325" t="str">
        <f t="shared" si="59"/>
        <v>IL&amp;FS  Infrastructure Debt Fund Series 2C0</v>
      </c>
      <c r="C325">
        <f t="shared" si="60"/>
        <v>0</v>
      </c>
      <c r="D325">
        <f t="shared" si="61"/>
        <v>0</v>
      </c>
      <c r="E325" t="str">
        <f t="shared" ref="E325:E355" si="62">+MID(F325,6,4)</f>
        <v/>
      </c>
      <c r="K325">
        <v>0</v>
      </c>
    </row>
    <row r="326" spans="1:14" x14ac:dyDescent="0.2">
      <c r="A326" t="s">
        <v>72</v>
      </c>
      <c r="B326" t="str">
        <f t="shared" si="59"/>
        <v>IL&amp;FS  Infrastructure Debt Fund Series 2CTriparty Repo Margin</v>
      </c>
      <c r="C326" t="str">
        <f t="shared" si="60"/>
        <v>Triparty Repo Margin</v>
      </c>
      <c r="D326" t="str">
        <f t="shared" si="61"/>
        <v>CCIL MARGIN 08122017</v>
      </c>
      <c r="E326" t="str">
        <f t="shared" si="62"/>
        <v>MARG</v>
      </c>
      <c r="F326" t="s">
        <v>162</v>
      </c>
      <c r="G326">
        <v>250000</v>
      </c>
      <c r="H326">
        <v>1</v>
      </c>
      <c r="I326">
        <v>250000</v>
      </c>
      <c r="J326">
        <v>1</v>
      </c>
      <c r="K326">
        <v>250000</v>
      </c>
      <c r="L326">
        <v>0</v>
      </c>
      <c r="M326">
        <v>0</v>
      </c>
      <c r="N326">
        <v>1E-4</v>
      </c>
    </row>
    <row r="327" spans="1:14" x14ac:dyDescent="0.2">
      <c r="A327" t="s">
        <v>72</v>
      </c>
      <c r="B327" t="str">
        <f t="shared" si="59"/>
        <v>IL&amp;FS  Infrastructure Debt Fund Series 2C0</v>
      </c>
      <c r="C327">
        <f t="shared" si="60"/>
        <v>0</v>
      </c>
      <c r="D327">
        <f t="shared" si="61"/>
        <v>0</v>
      </c>
      <c r="E327" t="str">
        <f t="shared" si="62"/>
        <v/>
      </c>
      <c r="K327">
        <v>0</v>
      </c>
    </row>
    <row r="328" spans="1:14" x14ac:dyDescent="0.2">
      <c r="A328" t="s">
        <v>72</v>
      </c>
      <c r="B328" t="str">
        <f t="shared" si="59"/>
        <v>IL&amp;FS  Infrastructure Debt Fund Series 2CTriparty Repo Margin</v>
      </c>
      <c r="C328" t="str">
        <f t="shared" si="60"/>
        <v>Triparty Repo Margin</v>
      </c>
      <c r="D328" t="str">
        <f t="shared" si="61"/>
        <v>CBLO MARGIN 20122017</v>
      </c>
      <c r="E328" t="str">
        <f t="shared" si="62"/>
        <v>MARG</v>
      </c>
      <c r="F328" t="s">
        <v>153</v>
      </c>
      <c r="G328">
        <v>100000</v>
      </c>
      <c r="H328">
        <v>1</v>
      </c>
      <c r="I328">
        <v>100000</v>
      </c>
      <c r="J328">
        <v>1</v>
      </c>
      <c r="K328">
        <v>100000</v>
      </c>
      <c r="L328">
        <v>0</v>
      </c>
      <c r="M328">
        <v>0</v>
      </c>
      <c r="N328">
        <v>1E-4</v>
      </c>
    </row>
    <row r="329" spans="1:14" x14ac:dyDescent="0.2">
      <c r="A329" t="s">
        <v>72</v>
      </c>
      <c r="B329" t="str">
        <f t="shared" si="59"/>
        <v>IL&amp;FS  Infrastructure Debt Fund Series 2C0</v>
      </c>
      <c r="C329">
        <f t="shared" si="60"/>
        <v>0</v>
      </c>
      <c r="D329">
        <f t="shared" si="61"/>
        <v>0</v>
      </c>
      <c r="E329" t="str">
        <f t="shared" si="62"/>
        <v/>
      </c>
      <c r="K329">
        <v>0</v>
      </c>
    </row>
    <row r="330" spans="1:14" x14ac:dyDescent="0.2">
      <c r="A330" t="s">
        <v>72</v>
      </c>
      <c r="B330" t="str">
        <f t="shared" si="59"/>
        <v>IL&amp;FS  Infrastructure Debt Fund Series 2CTriparty Repo Margin</v>
      </c>
      <c r="C330" t="str">
        <f t="shared" si="60"/>
        <v>Triparty Repo Margin</v>
      </c>
      <c r="D330" t="str">
        <f t="shared" si="61"/>
        <v>CBLO_Margin_28092017</v>
      </c>
      <c r="E330" t="str">
        <f t="shared" si="62"/>
        <v>Marg</v>
      </c>
      <c r="F330" t="s">
        <v>163</v>
      </c>
      <c r="G330">
        <v>75000</v>
      </c>
      <c r="H330">
        <v>1</v>
      </c>
      <c r="I330">
        <v>75000</v>
      </c>
      <c r="J330">
        <v>1</v>
      </c>
      <c r="K330">
        <v>75000</v>
      </c>
      <c r="L330">
        <v>0</v>
      </c>
      <c r="M330">
        <v>0</v>
      </c>
      <c r="N330">
        <v>0</v>
      </c>
    </row>
    <row r="331" spans="1:14" x14ac:dyDescent="0.2">
      <c r="A331" t="s">
        <v>72</v>
      </c>
      <c r="B331" t="str">
        <f t="shared" si="59"/>
        <v>IL&amp;FS  Infrastructure Debt Fund Series 2C0</v>
      </c>
      <c r="C331">
        <f t="shared" si="60"/>
        <v>0</v>
      </c>
      <c r="D331">
        <f t="shared" si="61"/>
        <v>0</v>
      </c>
      <c r="E331" t="str">
        <f t="shared" si="62"/>
        <v/>
      </c>
      <c r="K331">
        <v>0</v>
      </c>
    </row>
    <row r="332" spans="1:14" x14ac:dyDescent="0.2">
      <c r="A332" t="s">
        <v>72</v>
      </c>
      <c r="B332" t="str">
        <f t="shared" si="59"/>
        <v>IL&amp;FS  Infrastructure Debt Fund Series 2CTriparty Repo Margin</v>
      </c>
      <c r="C332" t="str">
        <f t="shared" si="60"/>
        <v>Triparty Repo Margin</v>
      </c>
      <c r="D332" t="str">
        <f t="shared" si="61"/>
        <v>CBLO_Margin_28082017</v>
      </c>
      <c r="E332" t="str">
        <f t="shared" si="62"/>
        <v>Marg</v>
      </c>
      <c r="F332" t="s">
        <v>164</v>
      </c>
      <c r="G332">
        <v>50000</v>
      </c>
      <c r="H332">
        <v>1</v>
      </c>
      <c r="I332">
        <v>50000</v>
      </c>
      <c r="J332">
        <v>1</v>
      </c>
      <c r="K332">
        <v>50000</v>
      </c>
      <c r="L332">
        <v>0</v>
      </c>
      <c r="M332">
        <v>0</v>
      </c>
      <c r="N332">
        <v>0</v>
      </c>
    </row>
    <row r="333" spans="1:14" x14ac:dyDescent="0.2">
      <c r="A333" t="s">
        <v>72</v>
      </c>
      <c r="B333" t="str">
        <f t="shared" si="59"/>
        <v>IL&amp;FS  Infrastructure Debt Fund Series 2CTriparty Repo Margin</v>
      </c>
      <c r="C333" t="str">
        <f t="shared" si="60"/>
        <v>Triparty Repo Margin</v>
      </c>
      <c r="D333" t="str">
        <f t="shared" si="61"/>
        <v>CBLO_MARGIN_04092017</v>
      </c>
      <c r="E333" t="str">
        <f t="shared" si="62"/>
        <v>MARG</v>
      </c>
      <c r="F333" t="s">
        <v>165</v>
      </c>
      <c r="G333">
        <v>25000</v>
      </c>
      <c r="H333">
        <v>1</v>
      </c>
      <c r="I333">
        <v>25000</v>
      </c>
      <c r="J333">
        <v>1</v>
      </c>
      <c r="K333">
        <v>25000</v>
      </c>
      <c r="L333">
        <v>0</v>
      </c>
      <c r="M333">
        <v>0</v>
      </c>
      <c r="N333">
        <v>0</v>
      </c>
    </row>
    <row r="334" spans="1:14" x14ac:dyDescent="0.2">
      <c r="A334" t="s">
        <v>72</v>
      </c>
      <c r="B334" t="str">
        <f t="shared" si="59"/>
        <v>IL&amp;FS  Infrastructure Debt Fund Series 2C0</v>
      </c>
      <c r="C334">
        <f t="shared" si="60"/>
        <v>0</v>
      </c>
      <c r="D334">
        <f t="shared" si="61"/>
        <v>0</v>
      </c>
      <c r="E334" t="str">
        <f t="shared" si="62"/>
        <v/>
      </c>
      <c r="K334">
        <v>0</v>
      </c>
    </row>
    <row r="335" spans="1:14" x14ac:dyDescent="0.2">
      <c r="A335" t="s">
        <v>72</v>
      </c>
      <c r="B335" t="str">
        <f t="shared" si="59"/>
        <v>IL&amp;FS  Infrastructure Debt Fund Series 2CTriparty Repo Margin</v>
      </c>
      <c r="C335" t="str">
        <f t="shared" si="60"/>
        <v>Triparty Repo Margin</v>
      </c>
      <c r="D335" t="str">
        <f t="shared" si="61"/>
        <v>CBLO MARGIN _30092016</v>
      </c>
      <c r="E335" t="str">
        <f t="shared" si="62"/>
        <v>MARG</v>
      </c>
      <c r="F335" t="s">
        <v>160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">
      <c r="A336" t="s">
        <v>72</v>
      </c>
      <c r="B336" t="str">
        <f t="shared" si="59"/>
        <v>IL&amp;FS  Infrastructure Debt Fund Series 2C0</v>
      </c>
      <c r="C336">
        <f t="shared" si="60"/>
        <v>0</v>
      </c>
      <c r="D336">
        <f t="shared" si="61"/>
        <v>0</v>
      </c>
      <c r="E336" t="str">
        <f t="shared" si="62"/>
        <v/>
      </c>
      <c r="K336">
        <v>0</v>
      </c>
    </row>
    <row r="337" spans="1:14" x14ac:dyDescent="0.2">
      <c r="A337" t="s">
        <v>72</v>
      </c>
      <c r="B337" t="str">
        <f t="shared" si="59"/>
        <v>IL&amp;FS  Infrastructure Debt Fund Series 2C0</v>
      </c>
      <c r="C337">
        <f t="shared" si="60"/>
        <v>0</v>
      </c>
      <c r="D337">
        <f t="shared" si="61"/>
        <v>0</v>
      </c>
      <c r="E337" t="str">
        <f t="shared" si="62"/>
        <v/>
      </c>
      <c r="I337">
        <v>2990000</v>
      </c>
      <c r="K337">
        <v>2990000.03</v>
      </c>
      <c r="L337">
        <v>0</v>
      </c>
      <c r="M337">
        <v>0</v>
      </c>
      <c r="N337">
        <v>1.6000000000000001E-3</v>
      </c>
    </row>
    <row r="338" spans="1:14" x14ac:dyDescent="0.2">
      <c r="A338" t="s">
        <v>72</v>
      </c>
      <c r="B338" t="str">
        <f t="shared" si="59"/>
        <v>IL&amp;FS  Infrastructure Debt Fund Series 2C0</v>
      </c>
      <c r="C338">
        <f t="shared" si="60"/>
        <v>0</v>
      </c>
      <c r="D338" t="str">
        <f t="shared" si="61"/>
        <v>Money Market Discounted</v>
      </c>
      <c r="E338" t="str">
        <f t="shared" si="62"/>
        <v xml:space="preserve"> Mar</v>
      </c>
      <c r="F338" t="s">
        <v>114</v>
      </c>
    </row>
    <row r="339" spans="1:14" x14ac:dyDescent="0.2">
      <c r="A339" t="s">
        <v>72</v>
      </c>
      <c r="B339" t="str">
        <f t="shared" si="59"/>
        <v>IL&amp;FS  Infrastructure Debt Fund Series 2CTriparty Repo</v>
      </c>
      <c r="C339" t="str">
        <f t="shared" si="60"/>
        <v>Triparty Repo</v>
      </c>
      <c r="D339" t="str">
        <f t="shared" si="61"/>
        <v>5.33.CBLO_2C030919</v>
      </c>
      <c r="E339" t="str">
        <f t="shared" si="62"/>
        <v>CBLO</v>
      </c>
      <c r="F339" t="s">
        <v>213</v>
      </c>
      <c r="G339">
        <v>1</v>
      </c>
      <c r="H339">
        <v>49085864.109999999</v>
      </c>
      <c r="I339">
        <v>49085864.105999999</v>
      </c>
      <c r="J339">
        <v>49085864.105700001</v>
      </c>
      <c r="K339">
        <v>49085864.109999999</v>
      </c>
      <c r="L339">
        <v>0</v>
      </c>
      <c r="M339">
        <v>0</v>
      </c>
      <c r="N339">
        <v>2.6100000000000002E-2</v>
      </c>
    </row>
    <row r="340" spans="1:14" x14ac:dyDescent="0.2">
      <c r="A340" t="s">
        <v>72</v>
      </c>
      <c r="B340" t="str">
        <f t="shared" si="59"/>
        <v>IL&amp;FS  Infrastructure Debt Fund Series 2C0</v>
      </c>
      <c r="C340">
        <f t="shared" si="60"/>
        <v>0</v>
      </c>
      <c r="D340">
        <f t="shared" si="61"/>
        <v>0</v>
      </c>
      <c r="E340" t="str">
        <f t="shared" si="62"/>
        <v/>
      </c>
      <c r="I340">
        <v>49085864.105999999</v>
      </c>
      <c r="K340">
        <v>49085864.109999999</v>
      </c>
      <c r="L340">
        <v>0</v>
      </c>
      <c r="M340">
        <v>0</v>
      </c>
      <c r="N340">
        <v>2.6100000000000002E-2</v>
      </c>
    </row>
    <row r="341" spans="1:14" x14ac:dyDescent="0.2">
      <c r="A341" t="s">
        <v>72</v>
      </c>
      <c r="B341" t="str">
        <f t="shared" si="59"/>
        <v>IL&amp;FS  Infrastructure Debt Fund Series 2C0</v>
      </c>
      <c r="C341">
        <f t="shared" si="60"/>
        <v>0</v>
      </c>
      <c r="D341" t="str">
        <f t="shared" si="61"/>
        <v>Cash / Bank</v>
      </c>
      <c r="E341" t="str">
        <f t="shared" si="62"/>
        <v>/ Ba</v>
      </c>
      <c r="F341" t="s">
        <v>115</v>
      </c>
    </row>
    <row r="342" spans="1:14" x14ac:dyDescent="0.2">
      <c r="A342" t="s">
        <v>72</v>
      </c>
      <c r="B342" t="str">
        <f t="shared" si="59"/>
        <v>IL&amp;FS  Infrastructure Debt Fund Series 2CCash &amp; Cash Equivalents</v>
      </c>
      <c r="C342" t="str">
        <f t="shared" si="60"/>
        <v>Cash &amp; Cash Equivalents</v>
      </c>
      <c r="D342" t="str">
        <f t="shared" si="61"/>
        <v>CASH</v>
      </c>
      <c r="E342" t="str">
        <f t="shared" si="62"/>
        <v/>
      </c>
      <c r="F342" t="s">
        <v>116</v>
      </c>
      <c r="G342">
        <v>12209697.120999999</v>
      </c>
      <c r="H342">
        <v>1</v>
      </c>
      <c r="I342">
        <v>12209697.120999999</v>
      </c>
      <c r="J342">
        <v>1</v>
      </c>
      <c r="K342">
        <v>12209697.119999999</v>
      </c>
      <c r="L342">
        <v>0</v>
      </c>
      <c r="M342">
        <v>0</v>
      </c>
      <c r="N342">
        <v>6.4999999999999997E-3</v>
      </c>
    </row>
    <row r="343" spans="1:14" x14ac:dyDescent="0.2">
      <c r="A343" t="s">
        <v>72</v>
      </c>
      <c r="B343" t="str">
        <f t="shared" ref="B343:B347" si="63">+A343&amp;""&amp;C343</f>
        <v>IL&amp;FS  Infrastructure Debt Fund Series 2C0</v>
      </c>
      <c r="C343">
        <f t="shared" si="60"/>
        <v>0</v>
      </c>
      <c r="D343" t="str">
        <f t="shared" si="61"/>
        <v>CASH Rec/Payable</v>
      </c>
      <c r="E343" t="str">
        <f t="shared" si="62"/>
        <v>Rec/</v>
      </c>
      <c r="F343" t="s">
        <v>117</v>
      </c>
      <c r="G343">
        <v>-2248794.122</v>
      </c>
      <c r="H343">
        <v>1</v>
      </c>
      <c r="I343">
        <v>-2248794.122</v>
      </c>
      <c r="J343">
        <v>1</v>
      </c>
      <c r="K343">
        <v>-2248794.12</v>
      </c>
      <c r="L343">
        <v>0</v>
      </c>
      <c r="M343">
        <v>0</v>
      </c>
      <c r="N343">
        <v>-1.1999999999999999E-3</v>
      </c>
    </row>
    <row r="344" spans="1:14" x14ac:dyDescent="0.2">
      <c r="A344" t="s">
        <v>72</v>
      </c>
      <c r="B344" t="str">
        <f t="shared" si="63"/>
        <v>IL&amp;FS  Infrastructure Debt Fund Series 2C0</v>
      </c>
      <c r="C344">
        <f t="shared" si="60"/>
        <v>0</v>
      </c>
      <c r="D344">
        <f t="shared" si="61"/>
        <v>0</v>
      </c>
      <c r="E344" t="str">
        <f t="shared" si="62"/>
        <v/>
      </c>
      <c r="I344">
        <v>9960902.9989999998</v>
      </c>
      <c r="K344">
        <v>9960903</v>
      </c>
      <c r="L344">
        <v>0</v>
      </c>
      <c r="M344">
        <v>0</v>
      </c>
      <c r="N344">
        <v>5.3E-3</v>
      </c>
    </row>
    <row r="345" spans="1:14" x14ac:dyDescent="0.2">
      <c r="A345" t="s">
        <v>72</v>
      </c>
      <c r="B345" t="str">
        <f t="shared" si="63"/>
        <v>IL&amp;FS  Infrastructure Debt Fund Series 2C0</v>
      </c>
      <c r="C345">
        <f t="shared" si="60"/>
        <v>0</v>
      </c>
      <c r="D345" t="str">
        <f t="shared" si="61"/>
        <v>Other Assets</v>
      </c>
      <c r="E345" t="str">
        <f t="shared" si="62"/>
        <v xml:space="preserve"> Ass</v>
      </c>
      <c r="F345" t="s">
        <v>118</v>
      </c>
    </row>
    <row r="346" spans="1:14" x14ac:dyDescent="0.2">
      <c r="A346" t="s">
        <v>72</v>
      </c>
      <c r="B346" t="str">
        <f t="shared" si="63"/>
        <v>IL&amp;FS  Infrastructure Debt Fund Series 2C0</v>
      </c>
      <c r="C346">
        <f t="shared" si="60"/>
        <v>0</v>
      </c>
      <c r="D346" t="str">
        <f t="shared" si="61"/>
        <v>Other Liabilities and Assets</v>
      </c>
      <c r="E346" t="str">
        <f t="shared" si="62"/>
        <v xml:space="preserve"> Lia</v>
      </c>
      <c r="F346" t="s">
        <v>119</v>
      </c>
      <c r="G346">
        <v>2E-3</v>
      </c>
      <c r="H346">
        <v>1</v>
      </c>
      <c r="I346">
        <v>2E-3</v>
      </c>
      <c r="J346">
        <v>1</v>
      </c>
      <c r="K346">
        <v>0</v>
      </c>
      <c r="L346">
        <v>0</v>
      </c>
      <c r="M346">
        <v>0</v>
      </c>
      <c r="N346">
        <v>0</v>
      </c>
    </row>
    <row r="347" spans="1:14" x14ac:dyDescent="0.2">
      <c r="A347" t="s">
        <v>72</v>
      </c>
      <c r="B347" t="str">
        <f t="shared" si="63"/>
        <v>IL&amp;FS  Infrastructure Debt Fund Series 2C0</v>
      </c>
      <c r="C347">
        <f t="shared" si="60"/>
        <v>0</v>
      </c>
      <c r="D347">
        <f t="shared" si="61"/>
        <v>0</v>
      </c>
      <c r="E347" t="str">
        <f t="shared" si="62"/>
        <v/>
      </c>
      <c r="I347">
        <v>2E-3</v>
      </c>
      <c r="K347">
        <v>0</v>
      </c>
      <c r="L347">
        <v>0</v>
      </c>
      <c r="M347">
        <v>0</v>
      </c>
      <c r="N347">
        <v>0</v>
      </c>
    </row>
    <row r="348" spans="1:14" x14ac:dyDescent="0.2">
      <c r="A348" t="s">
        <v>72</v>
      </c>
      <c r="B348" t="str">
        <f t="shared" ref="B348" si="64">+A348&amp;""&amp;C348</f>
        <v>IL&amp;FS  Infrastructure Debt Fund Series 2C0</v>
      </c>
      <c r="C348">
        <f t="shared" si="60"/>
        <v>0</v>
      </c>
      <c r="D348">
        <f t="shared" si="61"/>
        <v>0</v>
      </c>
      <c r="E348" t="str">
        <f t="shared" si="62"/>
        <v/>
      </c>
      <c r="I348">
        <v>1771148246.3069999</v>
      </c>
      <c r="K348">
        <v>1880193670.27</v>
      </c>
      <c r="L348">
        <v>0</v>
      </c>
      <c r="M348">
        <v>0</v>
      </c>
      <c r="N348">
        <v>1</v>
      </c>
    </row>
    <row r="349" spans="1:14" x14ac:dyDescent="0.2">
      <c r="A349" t="s">
        <v>75</v>
      </c>
      <c r="B349" t="str">
        <f t="shared" ref="B349:B351" si="65">+A349&amp;""&amp;C349</f>
        <v>IL&amp;FS  Infrastructure Debt Fund Series 3A0</v>
      </c>
      <c r="C349">
        <f t="shared" si="60"/>
        <v>0</v>
      </c>
      <c r="D349" t="str">
        <f t="shared" si="61"/>
        <v>Security</v>
      </c>
      <c r="E349" t="str">
        <f t="shared" si="62"/>
        <v>ity</v>
      </c>
      <c r="F349" t="s">
        <v>96</v>
      </c>
      <c r="G349" t="s">
        <v>6</v>
      </c>
      <c r="H349" t="s">
        <v>97</v>
      </c>
      <c r="I349" t="s">
        <v>98</v>
      </c>
      <c r="J349" t="s">
        <v>99</v>
      </c>
      <c r="K349" t="s">
        <v>100</v>
      </c>
      <c r="L349" t="s">
        <v>101</v>
      </c>
      <c r="M349" t="s">
        <v>102</v>
      </c>
      <c r="N349" t="s">
        <v>103</v>
      </c>
    </row>
    <row r="350" spans="1:14" x14ac:dyDescent="0.2">
      <c r="A350" t="s">
        <v>75</v>
      </c>
      <c r="B350" t="str">
        <f t="shared" si="65"/>
        <v>IL&amp;FS  Infrastructure Debt Fund Series 3A0</v>
      </c>
      <c r="C350">
        <f t="shared" si="60"/>
        <v>0</v>
      </c>
      <c r="D350">
        <f t="shared" si="61"/>
        <v>0</v>
      </c>
      <c r="E350" t="str">
        <f t="shared" si="62"/>
        <v/>
      </c>
      <c r="K350" t="s">
        <v>104</v>
      </c>
    </row>
    <row r="351" spans="1:14" x14ac:dyDescent="0.2">
      <c r="A351" t="s">
        <v>75</v>
      </c>
      <c r="B351" t="str">
        <f t="shared" si="65"/>
        <v>IL&amp;FS  Infrastructure Debt Fund Series 3A0</v>
      </c>
      <c r="C351">
        <f t="shared" si="60"/>
        <v>0</v>
      </c>
      <c r="D351" t="str">
        <f t="shared" si="61"/>
        <v>Bonds / Debentures</v>
      </c>
      <c r="E351" t="str">
        <f t="shared" si="62"/>
        <v xml:space="preserve"> / D</v>
      </c>
      <c r="F351" t="s">
        <v>105</v>
      </c>
    </row>
    <row r="352" spans="1:14" x14ac:dyDescent="0.2">
      <c r="A352" t="s">
        <v>75</v>
      </c>
      <c r="B352" t="str">
        <f t="shared" si="59"/>
        <v>IL&amp;FS  Infrastructure Debt Fund Series 3A0</v>
      </c>
      <c r="C352">
        <f t="shared" si="60"/>
        <v>0</v>
      </c>
      <c r="D352" t="str">
        <f t="shared" si="61"/>
        <v>Babcock Borsig Limited_30062022</v>
      </c>
      <c r="E352" t="str">
        <f t="shared" si="62"/>
        <v>ck B</v>
      </c>
      <c r="F352" t="s">
        <v>140</v>
      </c>
      <c r="G352">
        <v>146</v>
      </c>
      <c r="H352">
        <v>952118.49</v>
      </c>
      <c r="I352">
        <v>139009299.53999999</v>
      </c>
      <c r="J352">
        <v>952118.49</v>
      </c>
      <c r="K352">
        <v>139009299.53999999</v>
      </c>
      <c r="L352">
        <v>0</v>
      </c>
      <c r="M352">
        <v>0</v>
      </c>
      <c r="N352">
        <v>9.64E-2</v>
      </c>
    </row>
    <row r="353" spans="1:14" x14ac:dyDescent="0.2">
      <c r="A353" t="s">
        <v>75</v>
      </c>
      <c r="B353" t="str">
        <f t="shared" si="59"/>
        <v>IL&amp;FS  Infrastructure Debt Fund Series 3A0</v>
      </c>
      <c r="C353">
        <f t="shared" si="60"/>
        <v>0</v>
      </c>
      <c r="D353">
        <f t="shared" si="61"/>
        <v>0</v>
      </c>
      <c r="E353" t="str">
        <f t="shared" si="62"/>
        <v/>
      </c>
      <c r="K353">
        <v>17663226</v>
      </c>
    </row>
    <row r="354" spans="1:14" x14ac:dyDescent="0.2">
      <c r="A354" t="s">
        <v>75</v>
      </c>
      <c r="B354" t="str">
        <f t="shared" si="59"/>
        <v>IL&amp;FS  Infrastructure Debt Fund Series 3A0</v>
      </c>
      <c r="C354">
        <f t="shared" si="60"/>
        <v>0</v>
      </c>
      <c r="D354" t="str">
        <f t="shared" si="61"/>
        <v>10.80_AMRI Hospitals Ltd_30092020</v>
      </c>
      <c r="E354" t="str">
        <f t="shared" si="62"/>
        <v>_AMR</v>
      </c>
      <c r="F354" t="s">
        <v>145</v>
      </c>
      <c r="G354">
        <v>180</v>
      </c>
      <c r="H354">
        <v>822311.83</v>
      </c>
      <c r="I354">
        <v>148016129.03200001</v>
      </c>
      <c r="J354">
        <v>822311.83</v>
      </c>
      <c r="K354">
        <v>148016129.40000001</v>
      </c>
      <c r="L354">
        <v>0</v>
      </c>
      <c r="M354">
        <v>0</v>
      </c>
      <c r="N354">
        <v>9.0999999999999998E-2</v>
      </c>
    </row>
    <row r="355" spans="1:14" x14ac:dyDescent="0.2">
      <c r="A355" t="s">
        <v>75</v>
      </c>
      <c r="B355" t="str">
        <f t="shared" si="59"/>
        <v>IL&amp;FS  Infrastructure Debt Fund Series 3A0</v>
      </c>
      <c r="C355">
        <f t="shared" si="60"/>
        <v>0</v>
      </c>
      <c r="D355">
        <f t="shared" si="61"/>
        <v>0</v>
      </c>
      <c r="E355" t="str">
        <f t="shared" si="62"/>
        <v/>
      </c>
      <c r="K355">
        <v>-30415</v>
      </c>
    </row>
    <row r="356" spans="1:14" x14ac:dyDescent="0.2">
      <c r="A356" t="s">
        <v>75</v>
      </c>
      <c r="B356" t="str">
        <f t="shared" si="59"/>
        <v>IL&amp;FS  Infrastructure Debt Fund Series 3A0</v>
      </c>
      <c r="C356">
        <f t="shared" ref="C356:C365" si="66">+IF(E356="CBLO",$R$3,IF(E356="Marg",$R$4,IF(D356="cash",$R$5,0)))</f>
        <v>0</v>
      </c>
      <c r="D356" t="str">
        <f t="shared" ref="D356:D387" si="67">+F356</f>
        <v>Bhilwara Green Energy Limited</v>
      </c>
      <c r="E356" t="str">
        <f t="shared" ref="E356:E388" si="68">+MID(F356,6,4)</f>
        <v xml:space="preserve">ara </v>
      </c>
      <c r="F356" t="s">
        <v>12</v>
      </c>
      <c r="G356">
        <v>150000</v>
      </c>
      <c r="H356">
        <v>881.58</v>
      </c>
      <c r="I356">
        <v>132236835</v>
      </c>
      <c r="J356">
        <v>881.57889999999998</v>
      </c>
      <c r="K356">
        <v>132236835</v>
      </c>
      <c r="L356">
        <v>0</v>
      </c>
      <c r="M356">
        <v>0</v>
      </c>
      <c r="N356">
        <v>8.1299999999999997E-2</v>
      </c>
    </row>
    <row r="357" spans="1:14" x14ac:dyDescent="0.2">
      <c r="A357" t="s">
        <v>75</v>
      </c>
      <c r="B357" t="str">
        <f t="shared" ref="B357:B365" si="69">+A357&amp;""&amp;C357</f>
        <v>IL&amp;FS  Infrastructure Debt Fund Series 3A0</v>
      </c>
      <c r="C357">
        <f t="shared" si="66"/>
        <v>0</v>
      </c>
      <c r="D357">
        <f t="shared" si="67"/>
        <v>0</v>
      </c>
      <c r="E357" t="str">
        <f t="shared" si="68"/>
        <v/>
      </c>
      <c r="K357">
        <v>2</v>
      </c>
    </row>
    <row r="358" spans="1:14" x14ac:dyDescent="0.2">
      <c r="A358" t="s">
        <v>75</v>
      </c>
      <c r="B358" t="str">
        <f t="shared" si="69"/>
        <v>IL&amp;FS  Infrastructure Debt Fund Series 3A0</v>
      </c>
      <c r="C358">
        <f t="shared" si="66"/>
        <v>0</v>
      </c>
      <c r="D358" t="str">
        <f t="shared" si="67"/>
        <v>Clean Max Enviro Energy Solutions Private Limited</v>
      </c>
      <c r="E358" t="str">
        <f t="shared" si="68"/>
        <v xml:space="preserve"> Max</v>
      </c>
      <c r="F358" t="s">
        <v>14</v>
      </c>
      <c r="G358">
        <v>165</v>
      </c>
      <c r="H358">
        <v>750000</v>
      </c>
      <c r="I358">
        <v>123750000</v>
      </c>
      <c r="J358">
        <v>750000</v>
      </c>
      <c r="K358">
        <v>123750000</v>
      </c>
      <c r="L358">
        <v>0</v>
      </c>
      <c r="M358">
        <v>0</v>
      </c>
      <c r="N358">
        <v>7.6100000000000001E-2</v>
      </c>
    </row>
    <row r="359" spans="1:14" x14ac:dyDescent="0.2">
      <c r="A359" t="s">
        <v>75</v>
      </c>
      <c r="B359" t="str">
        <f t="shared" si="69"/>
        <v>IL&amp;FS  Infrastructure Debt Fund Series 3A0</v>
      </c>
      <c r="C359">
        <f t="shared" si="66"/>
        <v>0</v>
      </c>
      <c r="D359">
        <f t="shared" si="67"/>
        <v>0</v>
      </c>
      <c r="E359" t="str">
        <f t="shared" si="68"/>
        <v/>
      </c>
      <c r="K359">
        <v>0</v>
      </c>
    </row>
    <row r="360" spans="1:14" x14ac:dyDescent="0.2">
      <c r="A360" t="s">
        <v>75</v>
      </c>
      <c r="B360" t="str">
        <f t="shared" si="69"/>
        <v>IL&amp;FS  Infrastructure Debt Fund Series 3A0</v>
      </c>
      <c r="C360">
        <f t="shared" si="66"/>
        <v>0</v>
      </c>
      <c r="D360" t="str">
        <f t="shared" si="67"/>
        <v>10.80_AMRI Hospitals Ltd_31032021</v>
      </c>
      <c r="E360" t="str">
        <f t="shared" si="68"/>
        <v>_AMR</v>
      </c>
      <c r="F360" t="s">
        <v>127</v>
      </c>
      <c r="G360">
        <v>100</v>
      </c>
      <c r="H360">
        <v>1000000</v>
      </c>
      <c r="I360">
        <v>100000000</v>
      </c>
      <c r="J360">
        <v>1000000</v>
      </c>
      <c r="K360">
        <v>100000000</v>
      </c>
      <c r="L360">
        <v>0</v>
      </c>
      <c r="M360">
        <v>0</v>
      </c>
      <c r="N360">
        <v>6.1499999999999999E-2</v>
      </c>
    </row>
    <row r="361" spans="1:14" x14ac:dyDescent="0.2">
      <c r="A361" t="s">
        <v>75</v>
      </c>
      <c r="B361" t="str">
        <f t="shared" si="69"/>
        <v>IL&amp;FS  Infrastructure Debt Fund Series 3A0</v>
      </c>
      <c r="C361">
        <f t="shared" si="66"/>
        <v>0</v>
      </c>
      <c r="D361">
        <f t="shared" si="67"/>
        <v>0</v>
      </c>
      <c r="E361" t="str">
        <f t="shared" si="68"/>
        <v/>
      </c>
      <c r="K361">
        <v>-20547</v>
      </c>
    </row>
    <row r="362" spans="1:14" x14ac:dyDescent="0.2">
      <c r="A362" t="s">
        <v>75</v>
      </c>
      <c r="B362" t="str">
        <f t="shared" si="69"/>
        <v>IL&amp;FS  Infrastructure Debt Fund Series 3A0</v>
      </c>
      <c r="C362">
        <f t="shared" si="66"/>
        <v>0</v>
      </c>
      <c r="D362" t="str">
        <f t="shared" si="67"/>
        <v>IWEL_2A_30092021</v>
      </c>
      <c r="E362" t="str">
        <f t="shared" si="68"/>
        <v>2A_3</v>
      </c>
      <c r="F362" t="s">
        <v>136</v>
      </c>
      <c r="G362">
        <v>77</v>
      </c>
      <c r="H362">
        <v>1000000</v>
      </c>
      <c r="I362">
        <v>77000000</v>
      </c>
      <c r="J362">
        <v>1000000</v>
      </c>
      <c r="K362">
        <v>77000000</v>
      </c>
      <c r="L362">
        <v>0</v>
      </c>
      <c r="M362">
        <v>0</v>
      </c>
      <c r="N362">
        <v>0.06</v>
      </c>
    </row>
    <row r="363" spans="1:14" x14ac:dyDescent="0.2">
      <c r="A363" t="s">
        <v>75</v>
      </c>
      <c r="B363" t="str">
        <f t="shared" si="69"/>
        <v>IL&amp;FS  Infrastructure Debt Fund Series 3A0</v>
      </c>
      <c r="C363">
        <f t="shared" si="66"/>
        <v>0</v>
      </c>
      <c r="D363">
        <f t="shared" si="67"/>
        <v>0</v>
      </c>
      <c r="E363" t="str">
        <f t="shared" si="68"/>
        <v/>
      </c>
      <c r="K363">
        <v>20486499</v>
      </c>
    </row>
    <row r="364" spans="1:14" x14ac:dyDescent="0.2">
      <c r="A364" t="s">
        <v>75</v>
      </c>
      <c r="B364" t="str">
        <f t="shared" si="69"/>
        <v>IL&amp;FS  Infrastructure Debt Fund Series 3A0</v>
      </c>
      <c r="C364">
        <f t="shared" si="66"/>
        <v>0</v>
      </c>
      <c r="D364" t="str">
        <f t="shared" si="67"/>
        <v>IL&amp;FS Solar Power Limited_1C_27_12_20</v>
      </c>
      <c r="E364" t="str">
        <f t="shared" si="68"/>
        <v xml:space="preserve"> Sol</v>
      </c>
      <c r="F364" t="s">
        <v>128</v>
      </c>
      <c r="G364">
        <v>80</v>
      </c>
      <c r="H364">
        <v>1000000</v>
      </c>
      <c r="I364">
        <v>80000000</v>
      </c>
      <c r="J364">
        <v>1000000</v>
      </c>
      <c r="K364">
        <v>80000000</v>
      </c>
      <c r="L364">
        <v>0</v>
      </c>
      <c r="M364">
        <v>0</v>
      </c>
      <c r="N364">
        <v>5.96E-2</v>
      </c>
    </row>
    <row r="365" spans="1:14" x14ac:dyDescent="0.2">
      <c r="A365" t="s">
        <v>75</v>
      </c>
      <c r="B365" t="str">
        <f t="shared" si="69"/>
        <v>IL&amp;FS  Infrastructure Debt Fund Series 3A0</v>
      </c>
      <c r="C365">
        <f t="shared" si="66"/>
        <v>0</v>
      </c>
      <c r="D365">
        <f t="shared" si="67"/>
        <v>0</v>
      </c>
      <c r="E365" t="str">
        <f t="shared" si="68"/>
        <v/>
      </c>
      <c r="K365">
        <v>16893154</v>
      </c>
    </row>
    <row r="366" spans="1:14" x14ac:dyDescent="0.2">
      <c r="A366" t="s">
        <v>75</v>
      </c>
      <c r="B366" t="str">
        <f t="shared" ref="B366:B410" si="70">+A366&amp;""&amp;C366</f>
        <v>IL&amp;FS  Infrastructure Debt Fund Series 3A0</v>
      </c>
      <c r="C366">
        <f t="shared" ref="C366:C409" si="71">+IF(E366="CBLO",$R$3,IF(E366="Marg",$R$4,IF(D366="cash",$R$5,0)))</f>
        <v>0</v>
      </c>
      <c r="D366" t="str">
        <f t="shared" si="67"/>
        <v>Bhilangana Hydro Power Limited_31122022</v>
      </c>
      <c r="E366" t="str">
        <f t="shared" si="68"/>
        <v>ngan</v>
      </c>
      <c r="F366" t="s">
        <v>166</v>
      </c>
      <c r="G366">
        <v>82</v>
      </c>
      <c r="H366">
        <v>1000000</v>
      </c>
      <c r="I366">
        <v>82000000</v>
      </c>
      <c r="J366">
        <v>1000000</v>
      </c>
      <c r="K366">
        <v>82000000</v>
      </c>
      <c r="L366">
        <v>0</v>
      </c>
      <c r="M366">
        <v>0</v>
      </c>
      <c r="N366">
        <v>5.04E-2</v>
      </c>
    </row>
    <row r="367" spans="1:14" x14ac:dyDescent="0.2">
      <c r="A367" t="s">
        <v>75</v>
      </c>
      <c r="B367" t="str">
        <f t="shared" si="70"/>
        <v>IL&amp;FS  Infrastructure Debt Fund Series 3A0</v>
      </c>
      <c r="C367">
        <f t="shared" si="71"/>
        <v>0</v>
      </c>
      <c r="D367">
        <f t="shared" si="67"/>
        <v>0</v>
      </c>
      <c r="E367" t="str">
        <f t="shared" si="68"/>
        <v/>
      </c>
      <c r="K367">
        <v>0</v>
      </c>
    </row>
    <row r="368" spans="1:14" x14ac:dyDescent="0.2">
      <c r="A368" t="s">
        <v>75</v>
      </c>
      <c r="B368" t="str">
        <f t="shared" si="70"/>
        <v>IL&amp;FS  Infrastructure Debt Fund Series 3A0</v>
      </c>
      <c r="C368">
        <f t="shared" si="71"/>
        <v>0</v>
      </c>
      <c r="D368" t="str">
        <f t="shared" si="67"/>
        <v>IL&amp;FS Solar Power Limited_1A_27_12_20</v>
      </c>
      <c r="E368" t="str">
        <f t="shared" si="68"/>
        <v xml:space="preserve"> Sol</v>
      </c>
      <c r="F368" t="s">
        <v>167</v>
      </c>
      <c r="G368">
        <v>60</v>
      </c>
      <c r="H368">
        <v>1000000</v>
      </c>
      <c r="I368">
        <v>60000000</v>
      </c>
      <c r="J368">
        <v>1000000</v>
      </c>
      <c r="K368">
        <v>60000000</v>
      </c>
      <c r="L368">
        <v>0</v>
      </c>
      <c r="M368">
        <v>0</v>
      </c>
      <c r="N368">
        <v>4.4699999999999997E-2</v>
      </c>
    </row>
    <row r="369" spans="1:14" x14ac:dyDescent="0.2">
      <c r="A369" t="s">
        <v>75</v>
      </c>
      <c r="B369" t="str">
        <f t="shared" si="70"/>
        <v>IL&amp;FS  Infrastructure Debt Fund Series 3A0</v>
      </c>
      <c r="C369">
        <f t="shared" si="71"/>
        <v>0</v>
      </c>
      <c r="D369">
        <f t="shared" si="67"/>
        <v>0</v>
      </c>
      <c r="E369" t="str">
        <f t="shared" si="68"/>
        <v/>
      </c>
      <c r="K369">
        <v>12669866</v>
      </c>
    </row>
    <row r="370" spans="1:14" x14ac:dyDescent="0.2">
      <c r="A370" t="s">
        <v>75</v>
      </c>
      <c r="B370" t="str">
        <f t="shared" si="70"/>
        <v>IL&amp;FS  Infrastructure Debt Fund Series 3A0</v>
      </c>
      <c r="C370">
        <f t="shared" si="71"/>
        <v>0</v>
      </c>
      <c r="D370" t="str">
        <f t="shared" si="67"/>
        <v>IL&amp;FS Solar Power Limited_2B_27_12_20</v>
      </c>
      <c r="E370" t="str">
        <f t="shared" si="68"/>
        <v xml:space="preserve"> Sol</v>
      </c>
      <c r="F370" t="s">
        <v>152</v>
      </c>
      <c r="G370">
        <v>50</v>
      </c>
      <c r="H370">
        <v>1000000</v>
      </c>
      <c r="I370">
        <v>50000000</v>
      </c>
      <c r="J370">
        <v>1000000</v>
      </c>
      <c r="K370">
        <v>50000000</v>
      </c>
      <c r="L370">
        <v>0</v>
      </c>
      <c r="M370">
        <v>0</v>
      </c>
      <c r="N370">
        <v>3.7199999999999997E-2</v>
      </c>
    </row>
    <row r="371" spans="1:14" x14ac:dyDescent="0.2">
      <c r="A371" t="s">
        <v>75</v>
      </c>
      <c r="B371" t="str">
        <f t="shared" si="70"/>
        <v>IL&amp;FS  Infrastructure Debt Fund Series 3A0</v>
      </c>
      <c r="C371">
        <f t="shared" si="71"/>
        <v>0</v>
      </c>
      <c r="D371">
        <f t="shared" si="67"/>
        <v>0</v>
      </c>
      <c r="E371" t="str">
        <f t="shared" si="68"/>
        <v/>
      </c>
      <c r="K371">
        <v>10558221</v>
      </c>
    </row>
    <row r="372" spans="1:14" x14ac:dyDescent="0.2">
      <c r="A372" t="s">
        <v>75</v>
      </c>
      <c r="B372" t="str">
        <f t="shared" si="70"/>
        <v>IL&amp;FS  Infrastructure Debt Fund Series 3A0</v>
      </c>
      <c r="C372">
        <f t="shared" si="71"/>
        <v>0</v>
      </c>
      <c r="D372" t="str">
        <f t="shared" si="67"/>
        <v>IL&amp;FS Solar Power Limited_2C_27_12_20</v>
      </c>
      <c r="E372" t="str">
        <f t="shared" si="68"/>
        <v xml:space="preserve"> Sol</v>
      </c>
      <c r="F372" t="s">
        <v>155</v>
      </c>
      <c r="G372">
        <v>40</v>
      </c>
      <c r="H372">
        <v>1000000</v>
      </c>
      <c r="I372">
        <v>40000000</v>
      </c>
      <c r="J372">
        <v>1000000</v>
      </c>
      <c r="K372">
        <v>40000000</v>
      </c>
      <c r="L372">
        <v>0</v>
      </c>
      <c r="M372">
        <v>0</v>
      </c>
      <c r="N372">
        <v>2.98E-2</v>
      </c>
    </row>
    <row r="373" spans="1:14" x14ac:dyDescent="0.2">
      <c r="A373" t="s">
        <v>75</v>
      </c>
      <c r="B373" t="str">
        <f t="shared" si="70"/>
        <v>IL&amp;FS  Infrastructure Debt Fund Series 3A0</v>
      </c>
      <c r="C373">
        <f t="shared" si="71"/>
        <v>0</v>
      </c>
      <c r="D373">
        <f t="shared" si="67"/>
        <v>0</v>
      </c>
      <c r="E373" t="str">
        <f t="shared" si="68"/>
        <v/>
      </c>
      <c r="K373">
        <v>8446577</v>
      </c>
    </row>
    <row r="374" spans="1:14" x14ac:dyDescent="0.2">
      <c r="A374" t="s">
        <v>75</v>
      </c>
      <c r="B374" t="str">
        <f t="shared" si="70"/>
        <v>IL&amp;FS  Infrastructure Debt Fund Series 3A0</v>
      </c>
      <c r="C374">
        <f t="shared" si="71"/>
        <v>0</v>
      </c>
      <c r="D374" t="str">
        <f t="shared" si="67"/>
        <v>Bhilangana Hydro Power Limited_310326</v>
      </c>
      <c r="E374" t="str">
        <f t="shared" si="68"/>
        <v>ngan</v>
      </c>
      <c r="F374" t="s">
        <v>108</v>
      </c>
      <c r="G374">
        <v>43</v>
      </c>
      <c r="H374">
        <v>1000000</v>
      </c>
      <c r="I374">
        <v>43000000</v>
      </c>
      <c r="J374">
        <v>1000000</v>
      </c>
      <c r="K374">
        <v>43000000</v>
      </c>
      <c r="L374">
        <v>0</v>
      </c>
      <c r="M374">
        <v>0</v>
      </c>
      <c r="N374">
        <v>2.64E-2</v>
      </c>
    </row>
    <row r="375" spans="1:14" x14ac:dyDescent="0.2">
      <c r="A375" t="s">
        <v>75</v>
      </c>
      <c r="B375" t="str">
        <f t="shared" si="70"/>
        <v>IL&amp;FS  Infrastructure Debt Fund Series 3A0</v>
      </c>
      <c r="C375">
        <f t="shared" si="71"/>
        <v>0</v>
      </c>
      <c r="D375">
        <f t="shared" si="67"/>
        <v>0</v>
      </c>
      <c r="E375" t="str">
        <f t="shared" si="68"/>
        <v/>
      </c>
      <c r="K375">
        <v>0</v>
      </c>
    </row>
    <row r="376" spans="1:14" x14ac:dyDescent="0.2">
      <c r="A376" t="s">
        <v>75</v>
      </c>
      <c r="B376" t="str">
        <f t="shared" si="70"/>
        <v>IL&amp;FS  Infrastructure Debt Fund Series 3A0</v>
      </c>
      <c r="C376">
        <f t="shared" si="71"/>
        <v>0</v>
      </c>
      <c r="D376" t="str">
        <f t="shared" si="67"/>
        <v>Bhilangana Hydro Power Limited_31 March 2021</v>
      </c>
      <c r="E376" t="str">
        <f t="shared" si="68"/>
        <v>ngan</v>
      </c>
      <c r="F376" t="s">
        <v>168</v>
      </c>
      <c r="G376">
        <v>125</v>
      </c>
      <c r="H376">
        <v>200000</v>
      </c>
      <c r="I376">
        <v>25000000</v>
      </c>
      <c r="J376">
        <v>200000</v>
      </c>
      <c r="K376">
        <v>25000000</v>
      </c>
      <c r="L376">
        <v>0</v>
      </c>
      <c r="M376">
        <v>0</v>
      </c>
      <c r="N376">
        <v>1.54E-2</v>
      </c>
    </row>
    <row r="377" spans="1:14" x14ac:dyDescent="0.2">
      <c r="A377" t="s">
        <v>75</v>
      </c>
      <c r="B377" t="str">
        <f t="shared" si="70"/>
        <v>IL&amp;FS  Infrastructure Debt Fund Series 3A0</v>
      </c>
      <c r="C377">
        <f t="shared" si="71"/>
        <v>0</v>
      </c>
      <c r="D377">
        <f t="shared" si="67"/>
        <v>0</v>
      </c>
      <c r="E377" t="str">
        <f t="shared" si="68"/>
        <v/>
      </c>
      <c r="K377">
        <v>0</v>
      </c>
    </row>
    <row r="378" spans="1:14" x14ac:dyDescent="0.2">
      <c r="A378" t="s">
        <v>75</v>
      </c>
      <c r="B378" t="str">
        <f t="shared" si="70"/>
        <v>IL&amp;FS  Infrastructure Debt Fund Series 3A0</v>
      </c>
      <c r="C378">
        <f t="shared" si="71"/>
        <v>0</v>
      </c>
      <c r="D378" t="str">
        <f t="shared" si="67"/>
        <v>Bhilangana Hydro Power Limited_310330</v>
      </c>
      <c r="E378" t="str">
        <f t="shared" si="68"/>
        <v>ngan</v>
      </c>
      <c r="F378" t="s">
        <v>125</v>
      </c>
      <c r="G378">
        <v>16</v>
      </c>
      <c r="H378">
        <v>1000000</v>
      </c>
      <c r="I378">
        <v>16000000</v>
      </c>
      <c r="J378">
        <v>1000000</v>
      </c>
      <c r="K378">
        <v>16000000</v>
      </c>
      <c r="L378">
        <v>0</v>
      </c>
      <c r="M378">
        <v>0</v>
      </c>
      <c r="N378">
        <v>9.7999999999999997E-3</v>
      </c>
    </row>
    <row r="379" spans="1:14" x14ac:dyDescent="0.2">
      <c r="A379" t="s">
        <v>75</v>
      </c>
      <c r="B379" t="str">
        <f t="shared" si="70"/>
        <v>IL&amp;FS  Infrastructure Debt Fund Series 3A0</v>
      </c>
      <c r="C379">
        <f t="shared" si="71"/>
        <v>0</v>
      </c>
      <c r="D379">
        <f t="shared" si="67"/>
        <v>0</v>
      </c>
      <c r="E379" t="str">
        <f t="shared" si="68"/>
        <v/>
      </c>
      <c r="K379">
        <v>0</v>
      </c>
    </row>
    <row r="380" spans="1:14" x14ac:dyDescent="0.2">
      <c r="A380" t="s">
        <v>75</v>
      </c>
      <c r="B380" t="str">
        <f t="shared" si="70"/>
        <v>IL&amp;FS  Infrastructure Debt Fund Series 3A0</v>
      </c>
      <c r="C380">
        <f t="shared" si="71"/>
        <v>0</v>
      </c>
      <c r="D380" t="str">
        <f t="shared" si="67"/>
        <v>Kaynes Technology India Private Limited</v>
      </c>
      <c r="E380" t="str">
        <f t="shared" si="68"/>
        <v>s Te</v>
      </c>
      <c r="F380" t="s">
        <v>67</v>
      </c>
      <c r="G380">
        <v>100</v>
      </c>
      <c r="H380">
        <v>93125</v>
      </c>
      <c r="I380">
        <v>9312500</v>
      </c>
      <c r="J380">
        <v>93125</v>
      </c>
      <c r="K380">
        <v>9312500</v>
      </c>
      <c r="L380">
        <v>0</v>
      </c>
      <c r="M380">
        <v>0</v>
      </c>
      <c r="N380">
        <v>5.7000000000000002E-3</v>
      </c>
    </row>
    <row r="381" spans="1:14" x14ac:dyDescent="0.2">
      <c r="A381" t="s">
        <v>75</v>
      </c>
      <c r="B381" t="str">
        <f t="shared" si="70"/>
        <v>IL&amp;FS  Infrastructure Debt Fund Series 3A0</v>
      </c>
      <c r="C381">
        <f t="shared" si="71"/>
        <v>0</v>
      </c>
      <c r="D381">
        <f t="shared" si="67"/>
        <v>0</v>
      </c>
      <c r="E381" t="str">
        <f t="shared" si="68"/>
        <v/>
      </c>
      <c r="K381">
        <v>0</v>
      </c>
    </row>
    <row r="382" spans="1:14" x14ac:dyDescent="0.2">
      <c r="A382" t="s">
        <v>75</v>
      </c>
      <c r="B382" t="str">
        <f t="shared" si="70"/>
        <v>IL&amp;FS  Infrastructure Debt Fund Series 3A0</v>
      </c>
      <c r="C382">
        <f t="shared" si="71"/>
        <v>0</v>
      </c>
      <c r="D382" t="str">
        <f t="shared" si="67"/>
        <v>Bhilangana Hydro Power Limited_310324</v>
      </c>
      <c r="E382" t="str">
        <f t="shared" si="68"/>
        <v>ngan</v>
      </c>
      <c r="F382" t="s">
        <v>124</v>
      </c>
      <c r="G382">
        <v>8</v>
      </c>
      <c r="H382">
        <v>1000000</v>
      </c>
      <c r="I382">
        <v>8000000</v>
      </c>
      <c r="J382">
        <v>1000000</v>
      </c>
      <c r="K382">
        <v>8000000</v>
      </c>
      <c r="L382">
        <v>0</v>
      </c>
      <c r="M382">
        <v>0</v>
      </c>
      <c r="N382">
        <v>4.8999999999999998E-3</v>
      </c>
    </row>
    <row r="383" spans="1:14" x14ac:dyDescent="0.2">
      <c r="A383" t="s">
        <v>75</v>
      </c>
      <c r="B383" t="str">
        <f t="shared" si="70"/>
        <v>IL&amp;FS  Infrastructure Debt Fund Series 3A0</v>
      </c>
      <c r="C383">
        <f t="shared" si="71"/>
        <v>0</v>
      </c>
      <c r="D383">
        <f t="shared" si="67"/>
        <v>0</v>
      </c>
      <c r="E383" t="str">
        <f t="shared" si="68"/>
        <v/>
      </c>
      <c r="K383">
        <v>0</v>
      </c>
    </row>
    <row r="384" spans="1:14" x14ac:dyDescent="0.2">
      <c r="A384" t="s">
        <v>75</v>
      </c>
      <c r="B384" t="str">
        <f t="shared" si="70"/>
        <v>IL&amp;FS  Infrastructure Debt Fund Series 3A0</v>
      </c>
      <c r="C384">
        <f t="shared" si="71"/>
        <v>0</v>
      </c>
      <c r="D384" t="str">
        <f t="shared" si="67"/>
        <v>Janaadhar private Limited 19.03.2023</v>
      </c>
      <c r="E384" t="str">
        <f t="shared" si="68"/>
        <v>dhar</v>
      </c>
      <c r="F384" t="s">
        <v>169</v>
      </c>
      <c r="G384">
        <v>5</v>
      </c>
      <c r="H384">
        <v>900000</v>
      </c>
      <c r="I384">
        <v>4500000</v>
      </c>
      <c r="J384">
        <v>900000</v>
      </c>
      <c r="K384">
        <v>4500000</v>
      </c>
      <c r="L384">
        <v>0</v>
      </c>
      <c r="M384">
        <v>0</v>
      </c>
      <c r="N384">
        <v>2.8E-3</v>
      </c>
    </row>
    <row r="385" spans="1:14" x14ac:dyDescent="0.2">
      <c r="A385" t="s">
        <v>75</v>
      </c>
      <c r="B385" t="str">
        <f t="shared" si="70"/>
        <v>IL&amp;FS  Infrastructure Debt Fund Series 3A0</v>
      </c>
      <c r="C385">
        <f t="shared" si="71"/>
        <v>0</v>
      </c>
      <c r="D385">
        <f t="shared" si="67"/>
        <v>0</v>
      </c>
      <c r="E385" t="str">
        <f t="shared" si="68"/>
        <v/>
      </c>
      <c r="K385">
        <v>0</v>
      </c>
    </row>
    <row r="386" spans="1:14" x14ac:dyDescent="0.2">
      <c r="A386" t="s">
        <v>75</v>
      </c>
      <c r="B386" t="str">
        <f t="shared" si="70"/>
        <v>IL&amp;FS  Infrastructure Debt Fund Series 3A0</v>
      </c>
      <c r="C386">
        <f t="shared" si="71"/>
        <v>0</v>
      </c>
      <c r="D386" t="str">
        <f t="shared" si="67"/>
        <v>Bhilangana Hydro Power Limited_31032030</v>
      </c>
      <c r="E386" t="str">
        <f t="shared" si="68"/>
        <v>ngan</v>
      </c>
      <c r="F386" t="s">
        <v>110</v>
      </c>
      <c r="G386">
        <v>4</v>
      </c>
      <c r="H386">
        <v>1000000</v>
      </c>
      <c r="I386">
        <v>4000000</v>
      </c>
      <c r="J386">
        <v>1000000</v>
      </c>
      <c r="K386">
        <v>4000000</v>
      </c>
      <c r="L386">
        <v>0</v>
      </c>
      <c r="M386">
        <v>0</v>
      </c>
      <c r="N386">
        <v>2.5000000000000001E-3</v>
      </c>
    </row>
    <row r="387" spans="1:14" x14ac:dyDescent="0.2">
      <c r="A387" t="s">
        <v>75</v>
      </c>
      <c r="B387" t="str">
        <f t="shared" si="70"/>
        <v>IL&amp;FS  Infrastructure Debt Fund Series 3A0</v>
      </c>
      <c r="C387">
        <f t="shared" si="71"/>
        <v>0</v>
      </c>
      <c r="D387">
        <f t="shared" si="67"/>
        <v>0</v>
      </c>
      <c r="E387" t="str">
        <f t="shared" si="68"/>
        <v/>
      </c>
      <c r="K387">
        <v>0</v>
      </c>
    </row>
    <row r="388" spans="1:14" x14ac:dyDescent="0.2">
      <c r="A388" t="s">
        <v>75</v>
      </c>
      <c r="B388" t="str">
        <f t="shared" si="70"/>
        <v>IL&amp;FS  Infrastructure Debt Fund Series 3A0</v>
      </c>
      <c r="C388">
        <f t="shared" si="71"/>
        <v>0</v>
      </c>
      <c r="D388">
        <f t="shared" ref="D388:D409" si="72">+F388</f>
        <v>0</v>
      </c>
      <c r="E388" t="str">
        <f t="shared" si="68"/>
        <v/>
      </c>
      <c r="I388">
        <v>1141824763.572</v>
      </c>
      <c r="K388">
        <v>1228491346.76</v>
      </c>
      <c r="L388">
        <v>0</v>
      </c>
      <c r="M388">
        <v>0</v>
      </c>
      <c r="N388">
        <v>0.75560000000000005</v>
      </c>
    </row>
    <row r="389" spans="1:14" x14ac:dyDescent="0.2">
      <c r="A389" t="s">
        <v>75</v>
      </c>
      <c r="B389" t="str">
        <f t="shared" si="70"/>
        <v>IL&amp;FS  Infrastructure Debt Fund Series 3A0</v>
      </c>
      <c r="C389">
        <f t="shared" si="71"/>
        <v>0</v>
      </c>
      <c r="D389" t="str">
        <f t="shared" si="72"/>
        <v>Fixed Deposit</v>
      </c>
      <c r="E389" t="str">
        <f t="shared" ref="E389:E409" si="73">+MID(F389,6,4)</f>
        <v xml:space="preserve"> Dep</v>
      </c>
      <c r="F389" t="s">
        <v>112</v>
      </c>
    </row>
    <row r="390" spans="1:14" x14ac:dyDescent="0.2">
      <c r="A390" t="s">
        <v>75</v>
      </c>
      <c r="B390" t="str">
        <f t="shared" si="70"/>
        <v>IL&amp;FS  Infrastructure Debt Fund Series 3ATriparty Repo Margin</v>
      </c>
      <c r="C390" t="str">
        <f t="shared" si="71"/>
        <v>Triparty Repo Margin</v>
      </c>
      <c r="D390" t="str">
        <f t="shared" si="72"/>
        <v>CBLO MARGIN 01082018</v>
      </c>
      <c r="E390" t="str">
        <f t="shared" si="73"/>
        <v>MARG</v>
      </c>
      <c r="F390" t="s">
        <v>161</v>
      </c>
      <c r="G390">
        <v>250000</v>
      </c>
      <c r="H390">
        <v>1</v>
      </c>
      <c r="I390">
        <v>250000</v>
      </c>
      <c r="J390">
        <v>1</v>
      </c>
      <c r="K390">
        <v>250000</v>
      </c>
      <c r="L390">
        <v>0</v>
      </c>
      <c r="M390">
        <v>0</v>
      </c>
      <c r="N390">
        <v>2.0000000000000001E-4</v>
      </c>
    </row>
    <row r="391" spans="1:14" x14ac:dyDescent="0.2">
      <c r="A391" t="s">
        <v>75</v>
      </c>
      <c r="B391" t="str">
        <f t="shared" si="70"/>
        <v>IL&amp;FS  Infrastructure Debt Fund Series 3A0</v>
      </c>
      <c r="C391">
        <f t="shared" si="71"/>
        <v>0</v>
      </c>
      <c r="D391">
        <f t="shared" si="72"/>
        <v>0</v>
      </c>
      <c r="E391" t="str">
        <f t="shared" si="73"/>
        <v/>
      </c>
      <c r="K391">
        <v>0</v>
      </c>
    </row>
    <row r="392" spans="1:14" x14ac:dyDescent="0.2">
      <c r="A392" t="s">
        <v>75</v>
      </c>
      <c r="B392" t="str">
        <f t="shared" si="70"/>
        <v>IL&amp;FS  Infrastructure Debt Fund Series 3A0</v>
      </c>
      <c r="C392">
        <f t="shared" si="71"/>
        <v>0</v>
      </c>
      <c r="D392">
        <f t="shared" si="72"/>
        <v>0</v>
      </c>
      <c r="E392" t="str">
        <f t="shared" si="73"/>
        <v/>
      </c>
      <c r="I392">
        <v>250000</v>
      </c>
      <c r="K392">
        <v>250000</v>
      </c>
      <c r="L392">
        <v>0</v>
      </c>
      <c r="M392">
        <v>0</v>
      </c>
      <c r="N392">
        <v>2.0000000000000001E-4</v>
      </c>
    </row>
    <row r="393" spans="1:14" x14ac:dyDescent="0.2">
      <c r="A393" t="s">
        <v>75</v>
      </c>
      <c r="B393" t="str">
        <f t="shared" si="70"/>
        <v>IL&amp;FS  Infrastructure Debt Fund Series 3A0</v>
      </c>
      <c r="C393">
        <f t="shared" si="71"/>
        <v>0</v>
      </c>
      <c r="D393" t="str">
        <f t="shared" si="72"/>
        <v>Money Market Discounted</v>
      </c>
      <c r="E393" t="str">
        <f t="shared" si="73"/>
        <v xml:space="preserve"> Mar</v>
      </c>
      <c r="F393" t="s">
        <v>114</v>
      </c>
    </row>
    <row r="394" spans="1:14" x14ac:dyDescent="0.2">
      <c r="A394" t="s">
        <v>75</v>
      </c>
      <c r="B394" t="str">
        <f t="shared" si="70"/>
        <v>IL&amp;FS  Infrastructure Debt Fund Series 3ATriparty Repo</v>
      </c>
      <c r="C394" t="str">
        <f t="shared" si="71"/>
        <v>Triparty Repo</v>
      </c>
      <c r="D394" t="str">
        <f t="shared" si="72"/>
        <v>5.33.CBLO_3A030919</v>
      </c>
      <c r="E394" t="str">
        <f t="shared" si="73"/>
        <v>CBLO</v>
      </c>
      <c r="F394" t="s">
        <v>214</v>
      </c>
      <c r="G394">
        <v>1</v>
      </c>
      <c r="H394">
        <v>390783583.44999999</v>
      </c>
      <c r="I394">
        <v>390783583.454</v>
      </c>
      <c r="J394">
        <v>390783583.45429999</v>
      </c>
      <c r="K394">
        <v>390783583.44999999</v>
      </c>
      <c r="L394">
        <v>0</v>
      </c>
      <c r="M394">
        <v>0</v>
      </c>
      <c r="N394">
        <v>0.2404</v>
      </c>
    </row>
    <row r="395" spans="1:14" x14ac:dyDescent="0.2">
      <c r="A395" t="s">
        <v>75</v>
      </c>
      <c r="B395" t="str">
        <f t="shared" si="70"/>
        <v>IL&amp;FS  Infrastructure Debt Fund Series 3A0</v>
      </c>
      <c r="C395">
        <f t="shared" si="71"/>
        <v>0</v>
      </c>
      <c r="D395">
        <f t="shared" si="72"/>
        <v>0</v>
      </c>
      <c r="E395" t="str">
        <f t="shared" si="73"/>
        <v/>
      </c>
      <c r="I395">
        <v>390783583.454</v>
      </c>
      <c r="K395">
        <v>390783583.44999999</v>
      </c>
      <c r="L395">
        <v>0</v>
      </c>
      <c r="M395">
        <v>0</v>
      </c>
      <c r="N395">
        <v>0.2404</v>
      </c>
    </row>
    <row r="396" spans="1:14" x14ac:dyDescent="0.2">
      <c r="A396" t="s">
        <v>75</v>
      </c>
      <c r="B396" t="str">
        <f t="shared" ref="B396:B398" si="74">+A396&amp;""&amp;C396</f>
        <v>IL&amp;FS  Infrastructure Debt Fund Series 3A0</v>
      </c>
      <c r="C396">
        <f t="shared" si="71"/>
        <v>0</v>
      </c>
      <c r="D396" t="str">
        <f t="shared" si="72"/>
        <v>Cash / Bank</v>
      </c>
      <c r="E396" t="str">
        <f t="shared" si="73"/>
        <v>/ Ba</v>
      </c>
      <c r="F396" t="s">
        <v>115</v>
      </c>
    </row>
    <row r="397" spans="1:14" x14ac:dyDescent="0.2">
      <c r="A397" t="s">
        <v>75</v>
      </c>
      <c r="B397" t="str">
        <f t="shared" si="74"/>
        <v>IL&amp;FS  Infrastructure Debt Fund Series 3ACash &amp; Cash Equivalents</v>
      </c>
      <c r="C397" t="str">
        <f t="shared" si="71"/>
        <v>Cash &amp; Cash Equivalents</v>
      </c>
      <c r="D397" t="str">
        <f t="shared" si="72"/>
        <v>CASH</v>
      </c>
      <c r="E397" t="str">
        <f t="shared" si="73"/>
        <v/>
      </c>
      <c r="F397" t="s">
        <v>116</v>
      </c>
      <c r="G397">
        <v>8161212.2989999996</v>
      </c>
      <c r="H397">
        <v>1</v>
      </c>
      <c r="I397">
        <v>8161212.2989999996</v>
      </c>
      <c r="J397">
        <v>1</v>
      </c>
      <c r="K397">
        <v>8161212.2999999998</v>
      </c>
      <c r="L397">
        <v>0</v>
      </c>
      <c r="M397">
        <v>0</v>
      </c>
      <c r="N397">
        <v>5.0000000000000001E-3</v>
      </c>
    </row>
    <row r="398" spans="1:14" x14ac:dyDescent="0.2">
      <c r="A398" t="s">
        <v>75</v>
      </c>
      <c r="B398" t="str">
        <f t="shared" si="74"/>
        <v>IL&amp;FS  Infrastructure Debt Fund Series 3A0</v>
      </c>
      <c r="C398">
        <f t="shared" si="71"/>
        <v>0</v>
      </c>
      <c r="D398" t="str">
        <f t="shared" si="72"/>
        <v>CASH Rec/Payable</v>
      </c>
      <c r="E398" t="str">
        <f t="shared" si="73"/>
        <v>Rec/</v>
      </c>
      <c r="F398" t="s">
        <v>117</v>
      </c>
      <c r="G398">
        <v>-1914605.933</v>
      </c>
      <c r="H398">
        <v>1</v>
      </c>
      <c r="I398">
        <v>-1914605.933</v>
      </c>
      <c r="J398">
        <v>1</v>
      </c>
      <c r="K398">
        <v>-1914605.93</v>
      </c>
      <c r="L398">
        <v>0</v>
      </c>
      <c r="M398">
        <v>0</v>
      </c>
      <c r="N398">
        <v>-1.1999999999999999E-3</v>
      </c>
    </row>
    <row r="399" spans="1:14" x14ac:dyDescent="0.2">
      <c r="A399" t="s">
        <v>75</v>
      </c>
      <c r="B399" t="str">
        <f t="shared" ref="B399:B400" si="75">+A399&amp;""&amp;C399</f>
        <v>IL&amp;FS  Infrastructure Debt Fund Series 3A0</v>
      </c>
      <c r="C399">
        <f t="shared" si="71"/>
        <v>0</v>
      </c>
      <c r="D399">
        <f t="shared" si="72"/>
        <v>0</v>
      </c>
      <c r="E399" t="str">
        <f t="shared" si="73"/>
        <v/>
      </c>
      <c r="I399">
        <v>6246606.3660000004</v>
      </c>
      <c r="K399">
        <v>6246606.3700000001</v>
      </c>
      <c r="L399">
        <v>0</v>
      </c>
      <c r="M399">
        <v>0</v>
      </c>
      <c r="N399">
        <v>3.8E-3</v>
      </c>
    </row>
    <row r="400" spans="1:14" x14ac:dyDescent="0.2">
      <c r="A400" t="s">
        <v>75</v>
      </c>
      <c r="B400" t="str">
        <f t="shared" si="75"/>
        <v>IL&amp;FS  Infrastructure Debt Fund Series 3A0</v>
      </c>
      <c r="C400">
        <f t="shared" si="71"/>
        <v>0</v>
      </c>
      <c r="D400">
        <f t="shared" si="72"/>
        <v>0</v>
      </c>
      <c r="E400" t="str">
        <f t="shared" si="73"/>
        <v/>
      </c>
      <c r="I400">
        <v>1539104953.3929999</v>
      </c>
      <c r="K400">
        <v>1625771536.5799999</v>
      </c>
      <c r="L400">
        <v>0</v>
      </c>
      <c r="M400">
        <v>0</v>
      </c>
      <c r="N400">
        <v>1</v>
      </c>
    </row>
    <row r="401" spans="1:14" x14ac:dyDescent="0.2">
      <c r="A401" t="s">
        <v>77</v>
      </c>
      <c r="B401" t="str">
        <f t="shared" ref="B401" si="76">+A401&amp;""&amp;C401</f>
        <v>IL&amp;FS  Infrastructure Debt Fund Series 3B0</v>
      </c>
      <c r="C401">
        <f t="shared" si="71"/>
        <v>0</v>
      </c>
      <c r="D401" t="str">
        <f t="shared" si="72"/>
        <v>Security</v>
      </c>
      <c r="E401" t="str">
        <f t="shared" si="73"/>
        <v>ity</v>
      </c>
      <c r="F401" t="s">
        <v>96</v>
      </c>
      <c r="G401" t="s">
        <v>6</v>
      </c>
      <c r="H401" t="s">
        <v>97</v>
      </c>
      <c r="I401" t="s">
        <v>98</v>
      </c>
      <c r="J401" t="s">
        <v>99</v>
      </c>
      <c r="K401" t="s">
        <v>100</v>
      </c>
      <c r="L401" t="s">
        <v>101</v>
      </c>
      <c r="M401" t="s">
        <v>102</v>
      </c>
      <c r="N401" t="s">
        <v>103</v>
      </c>
    </row>
    <row r="402" spans="1:14" x14ac:dyDescent="0.2">
      <c r="A402" t="s">
        <v>77</v>
      </c>
      <c r="B402" t="str">
        <f t="shared" si="70"/>
        <v>IL&amp;FS  Infrastructure Debt Fund Series 3B0</v>
      </c>
      <c r="C402">
        <f t="shared" si="71"/>
        <v>0</v>
      </c>
      <c r="D402">
        <f t="shared" si="72"/>
        <v>0</v>
      </c>
      <c r="E402" t="str">
        <f t="shared" si="73"/>
        <v/>
      </c>
      <c r="K402" t="s">
        <v>104</v>
      </c>
    </row>
    <row r="403" spans="1:14" x14ac:dyDescent="0.2">
      <c r="A403" t="s">
        <v>77</v>
      </c>
      <c r="B403" t="str">
        <f t="shared" si="70"/>
        <v>IL&amp;FS  Infrastructure Debt Fund Series 3B0</v>
      </c>
      <c r="C403">
        <f t="shared" si="71"/>
        <v>0</v>
      </c>
      <c r="D403" t="str">
        <f t="shared" si="72"/>
        <v>Bonds / Debentures</v>
      </c>
      <c r="E403" t="str">
        <f t="shared" si="73"/>
        <v xml:space="preserve"> / D</v>
      </c>
      <c r="F403" t="s">
        <v>105</v>
      </c>
    </row>
    <row r="404" spans="1:14" x14ac:dyDescent="0.2">
      <c r="A404" t="s">
        <v>77</v>
      </c>
      <c r="B404" t="str">
        <f t="shared" si="70"/>
        <v>IL&amp;FS  Infrastructure Debt Fund Series 3B0</v>
      </c>
      <c r="C404">
        <f t="shared" si="71"/>
        <v>0</v>
      </c>
      <c r="D404" t="str">
        <f t="shared" si="72"/>
        <v>10.80_AMRI Hospitals Ltd_31032024</v>
      </c>
      <c r="E404" t="str">
        <f t="shared" si="73"/>
        <v>_AMR</v>
      </c>
      <c r="F404" t="s">
        <v>133</v>
      </c>
      <c r="G404">
        <v>410</v>
      </c>
      <c r="H404">
        <v>1000000</v>
      </c>
      <c r="I404">
        <v>410000000</v>
      </c>
      <c r="J404">
        <v>1000000</v>
      </c>
      <c r="K404">
        <v>410000000</v>
      </c>
      <c r="L404">
        <v>0</v>
      </c>
      <c r="M404">
        <v>0</v>
      </c>
      <c r="N404">
        <v>0.23749999999999999</v>
      </c>
    </row>
    <row r="405" spans="1:14" x14ac:dyDescent="0.2">
      <c r="A405" t="s">
        <v>77</v>
      </c>
      <c r="B405" t="str">
        <f t="shared" si="70"/>
        <v>IL&amp;FS  Infrastructure Debt Fund Series 3B0</v>
      </c>
      <c r="C405">
        <f t="shared" si="71"/>
        <v>0</v>
      </c>
      <c r="D405">
        <f t="shared" si="72"/>
        <v>0</v>
      </c>
      <c r="E405" t="str">
        <f t="shared" si="73"/>
        <v/>
      </c>
      <c r="K405">
        <v>-84246</v>
      </c>
    </row>
    <row r="406" spans="1:14" x14ac:dyDescent="0.2">
      <c r="A406" t="s">
        <v>77</v>
      </c>
      <c r="B406" t="str">
        <f t="shared" si="70"/>
        <v>IL&amp;FS  Infrastructure Debt Fund Series 3B0</v>
      </c>
      <c r="C406">
        <f t="shared" si="71"/>
        <v>0</v>
      </c>
      <c r="D406" t="str">
        <f t="shared" si="72"/>
        <v>Bhilwara Green Energy Limited</v>
      </c>
      <c r="E406" t="str">
        <f t="shared" si="73"/>
        <v xml:space="preserve">ara </v>
      </c>
      <c r="F406" t="s">
        <v>12</v>
      </c>
      <c r="G406">
        <v>340000</v>
      </c>
      <c r="H406">
        <v>1000</v>
      </c>
      <c r="I406">
        <v>340000000</v>
      </c>
      <c r="J406">
        <v>1000</v>
      </c>
      <c r="K406">
        <v>340000000</v>
      </c>
      <c r="L406">
        <v>0</v>
      </c>
      <c r="M406">
        <v>0</v>
      </c>
      <c r="N406">
        <v>0.19700000000000001</v>
      </c>
    </row>
    <row r="407" spans="1:14" x14ac:dyDescent="0.2">
      <c r="A407" t="s">
        <v>77</v>
      </c>
      <c r="B407" t="str">
        <f t="shared" si="70"/>
        <v>IL&amp;FS  Infrastructure Debt Fund Series 3B0</v>
      </c>
      <c r="C407">
        <f t="shared" si="71"/>
        <v>0</v>
      </c>
      <c r="D407">
        <f t="shared" si="72"/>
        <v>0</v>
      </c>
      <c r="E407" t="str">
        <f t="shared" si="73"/>
        <v/>
      </c>
      <c r="K407">
        <v>0</v>
      </c>
    </row>
    <row r="408" spans="1:14" x14ac:dyDescent="0.2">
      <c r="A408" t="s">
        <v>77</v>
      </c>
      <c r="B408" t="str">
        <f t="shared" si="70"/>
        <v>IL&amp;FS  Infrastructure Debt Fund Series 3B0</v>
      </c>
      <c r="C408">
        <f t="shared" si="71"/>
        <v>0</v>
      </c>
      <c r="D408" t="str">
        <f t="shared" si="72"/>
        <v>IL&amp;FS Solar Power Limited_2B_27_12_20</v>
      </c>
      <c r="E408" t="str">
        <f t="shared" si="73"/>
        <v xml:space="preserve"> Sol</v>
      </c>
      <c r="F408" t="s">
        <v>152</v>
      </c>
      <c r="G408">
        <v>215</v>
      </c>
      <c r="H408">
        <v>1000000</v>
      </c>
      <c r="I408">
        <v>215000000</v>
      </c>
      <c r="J408">
        <v>1000000</v>
      </c>
      <c r="K408">
        <v>215000000</v>
      </c>
      <c r="L408">
        <v>0</v>
      </c>
      <c r="M408">
        <v>0</v>
      </c>
      <c r="N408">
        <v>0.15090000000000001</v>
      </c>
    </row>
    <row r="409" spans="1:14" x14ac:dyDescent="0.2">
      <c r="A409" t="s">
        <v>77</v>
      </c>
      <c r="B409" t="str">
        <f t="shared" si="70"/>
        <v>IL&amp;FS  Infrastructure Debt Fund Series 3B0</v>
      </c>
      <c r="C409">
        <f t="shared" si="71"/>
        <v>0</v>
      </c>
      <c r="D409">
        <f t="shared" si="72"/>
        <v>0</v>
      </c>
      <c r="E409" t="str">
        <f t="shared" si="73"/>
        <v/>
      </c>
      <c r="K409">
        <v>45400352</v>
      </c>
    </row>
    <row r="410" spans="1:14" x14ac:dyDescent="0.2">
      <c r="A410" t="s">
        <v>77</v>
      </c>
      <c r="B410" t="str">
        <f t="shared" si="70"/>
        <v>IL&amp;FS  Infrastructure Debt Fund Series 3B0</v>
      </c>
      <c r="C410">
        <f t="shared" ref="C410" si="77">+IF(E410="CBLO",$R$3,IF(E410="Marg",$R$4,IF(D410="cash",$R$5,0)))</f>
        <v>0</v>
      </c>
      <c r="D410" t="str">
        <f t="shared" ref="D410:D423" si="78">+F410</f>
        <v>Kanchanjunga Power Company Private Limited_31072029</v>
      </c>
      <c r="E410" t="str">
        <f t="shared" ref="E410:E424" si="79">+MID(F410,6,4)</f>
        <v>anju</v>
      </c>
      <c r="F410" t="s">
        <v>151</v>
      </c>
      <c r="G410">
        <v>160</v>
      </c>
      <c r="H410">
        <v>1000000</v>
      </c>
      <c r="I410">
        <v>160000000</v>
      </c>
      <c r="J410">
        <v>1000000</v>
      </c>
      <c r="K410">
        <v>160000000</v>
      </c>
      <c r="L410">
        <v>0</v>
      </c>
      <c r="M410">
        <v>0</v>
      </c>
      <c r="N410">
        <v>9.2700000000000005E-2</v>
      </c>
    </row>
    <row r="411" spans="1:14" x14ac:dyDescent="0.2">
      <c r="A411" t="s">
        <v>77</v>
      </c>
      <c r="B411" t="str">
        <f t="shared" ref="B411:B423" si="80">+A411&amp;""&amp;C411</f>
        <v>IL&amp;FS  Infrastructure Debt Fund Series 3B0</v>
      </c>
      <c r="C411">
        <f t="shared" ref="C411:C423" si="81">+IF(E411="CBLO",$R$3,IF(E411="Marg",$R$4,IF(D411="cash",$R$5,0)))</f>
        <v>0</v>
      </c>
      <c r="D411">
        <f t="shared" si="78"/>
        <v>0</v>
      </c>
      <c r="E411" t="str">
        <f t="shared" si="79"/>
        <v/>
      </c>
      <c r="K411">
        <v>0</v>
      </c>
    </row>
    <row r="412" spans="1:14" x14ac:dyDescent="0.2">
      <c r="A412" t="s">
        <v>77</v>
      </c>
      <c r="B412" t="str">
        <f t="shared" si="80"/>
        <v>IL&amp;FS  Infrastructure Debt Fund Series 3B0</v>
      </c>
      <c r="C412">
        <f t="shared" si="81"/>
        <v>0</v>
      </c>
      <c r="D412" t="str">
        <f t="shared" si="78"/>
        <v>IWEL_2B_30092021</v>
      </c>
      <c r="E412" t="str">
        <f t="shared" si="79"/>
        <v>2B_3</v>
      </c>
      <c r="F412" t="s">
        <v>147</v>
      </c>
      <c r="G412">
        <v>125</v>
      </c>
      <c r="H412">
        <v>1000000</v>
      </c>
      <c r="I412">
        <v>125000000</v>
      </c>
      <c r="J412">
        <v>1000000</v>
      </c>
      <c r="K412">
        <v>125000000</v>
      </c>
      <c r="L412">
        <v>0</v>
      </c>
      <c r="M412">
        <v>0</v>
      </c>
      <c r="N412">
        <v>9.1700000000000004E-2</v>
      </c>
    </row>
    <row r="413" spans="1:14" x14ac:dyDescent="0.2">
      <c r="A413" t="s">
        <v>77</v>
      </c>
      <c r="B413" t="str">
        <f t="shared" si="80"/>
        <v>IL&amp;FS  Infrastructure Debt Fund Series 3B0</v>
      </c>
      <c r="C413">
        <f t="shared" si="81"/>
        <v>0</v>
      </c>
      <c r="D413">
        <f t="shared" si="78"/>
        <v>0</v>
      </c>
      <c r="E413" t="str">
        <f t="shared" si="79"/>
        <v/>
      </c>
      <c r="K413">
        <v>33257304</v>
      </c>
    </row>
    <row r="414" spans="1:14" x14ac:dyDescent="0.2">
      <c r="A414" t="s">
        <v>77</v>
      </c>
      <c r="B414" t="str">
        <f t="shared" si="80"/>
        <v>IL&amp;FS  Infrastructure Debt Fund Series 3B0</v>
      </c>
      <c r="C414">
        <f t="shared" si="81"/>
        <v>0</v>
      </c>
      <c r="D414" t="str">
        <f t="shared" si="78"/>
        <v>Kanchanjunga Power Company Private Limited_31052029</v>
      </c>
      <c r="E414" t="str">
        <f t="shared" si="79"/>
        <v>anju</v>
      </c>
      <c r="F414" t="s">
        <v>142</v>
      </c>
      <c r="G414">
        <v>100</v>
      </c>
      <c r="H414">
        <v>1000000</v>
      </c>
      <c r="I414">
        <v>100000000</v>
      </c>
      <c r="J414">
        <v>1000000</v>
      </c>
      <c r="K414">
        <v>100000000</v>
      </c>
      <c r="L414">
        <v>0</v>
      </c>
      <c r="M414">
        <v>0</v>
      </c>
      <c r="N414">
        <v>5.79E-2</v>
      </c>
    </row>
    <row r="415" spans="1:14" x14ac:dyDescent="0.2">
      <c r="A415" t="s">
        <v>77</v>
      </c>
      <c r="B415" t="str">
        <f t="shared" si="80"/>
        <v>IL&amp;FS  Infrastructure Debt Fund Series 3B0</v>
      </c>
      <c r="C415">
        <f t="shared" si="81"/>
        <v>0</v>
      </c>
      <c r="D415">
        <f t="shared" si="78"/>
        <v>0</v>
      </c>
      <c r="E415" t="str">
        <f t="shared" si="79"/>
        <v/>
      </c>
      <c r="K415">
        <v>0</v>
      </c>
    </row>
    <row r="416" spans="1:14" x14ac:dyDescent="0.2">
      <c r="A416" t="s">
        <v>77</v>
      </c>
      <c r="B416" t="str">
        <f t="shared" si="80"/>
        <v>IL&amp;FS  Infrastructure Debt Fund Series 3B0</v>
      </c>
      <c r="C416">
        <f t="shared" si="81"/>
        <v>0</v>
      </c>
      <c r="D416" t="str">
        <f t="shared" si="78"/>
        <v>Bhilwara Green Energy Limited</v>
      </c>
      <c r="E416" t="str">
        <f t="shared" si="79"/>
        <v xml:space="preserve">ara </v>
      </c>
      <c r="F416" t="s">
        <v>12</v>
      </c>
      <c r="G416">
        <v>70000</v>
      </c>
      <c r="H416">
        <v>881.58</v>
      </c>
      <c r="I416">
        <v>61710523</v>
      </c>
      <c r="J416">
        <v>881.57889999999998</v>
      </c>
      <c r="K416">
        <v>61710523</v>
      </c>
      <c r="L416">
        <v>0</v>
      </c>
      <c r="M416">
        <v>0</v>
      </c>
      <c r="N416">
        <v>3.5799999999999998E-2</v>
      </c>
    </row>
    <row r="417" spans="1:14" x14ac:dyDescent="0.2">
      <c r="A417" t="s">
        <v>77</v>
      </c>
      <c r="B417" t="str">
        <f t="shared" si="80"/>
        <v>IL&amp;FS  Infrastructure Debt Fund Series 3B0</v>
      </c>
      <c r="C417">
        <f t="shared" si="81"/>
        <v>0</v>
      </c>
      <c r="D417">
        <f t="shared" si="78"/>
        <v>0</v>
      </c>
      <c r="E417" t="str">
        <f t="shared" si="79"/>
        <v/>
      </c>
      <c r="K417">
        <v>0</v>
      </c>
    </row>
    <row r="418" spans="1:14" x14ac:dyDescent="0.2">
      <c r="A418" t="s">
        <v>77</v>
      </c>
      <c r="B418" t="str">
        <f t="shared" si="80"/>
        <v>IL&amp;FS  Infrastructure Debt Fund Series 3B0</v>
      </c>
      <c r="C418">
        <f t="shared" si="81"/>
        <v>0</v>
      </c>
      <c r="D418" t="str">
        <f t="shared" si="78"/>
        <v>Bhilangana Hydro Power Limited_310326</v>
      </c>
      <c r="E418" t="str">
        <f t="shared" si="79"/>
        <v>ngan</v>
      </c>
      <c r="F418" t="s">
        <v>108</v>
      </c>
      <c r="G418">
        <v>43</v>
      </c>
      <c r="H418">
        <v>1000000</v>
      </c>
      <c r="I418">
        <v>43000000</v>
      </c>
      <c r="J418">
        <v>1000000</v>
      </c>
      <c r="K418">
        <v>43000000</v>
      </c>
      <c r="L418">
        <v>0</v>
      </c>
      <c r="M418">
        <v>0</v>
      </c>
      <c r="N418">
        <v>2.4899999999999999E-2</v>
      </c>
    </row>
    <row r="419" spans="1:14" x14ac:dyDescent="0.2">
      <c r="A419" t="s">
        <v>77</v>
      </c>
      <c r="B419" t="str">
        <f t="shared" si="80"/>
        <v>IL&amp;FS  Infrastructure Debt Fund Series 3B0</v>
      </c>
      <c r="C419">
        <f t="shared" si="81"/>
        <v>0</v>
      </c>
      <c r="D419">
        <f t="shared" si="78"/>
        <v>0</v>
      </c>
      <c r="E419" t="str">
        <f t="shared" si="79"/>
        <v/>
      </c>
      <c r="K419">
        <v>0</v>
      </c>
    </row>
    <row r="420" spans="1:14" x14ac:dyDescent="0.2">
      <c r="A420" t="s">
        <v>77</v>
      </c>
      <c r="B420" t="str">
        <f t="shared" si="80"/>
        <v>IL&amp;FS  Infrastructure Debt Fund Series 3B0</v>
      </c>
      <c r="C420">
        <f t="shared" si="81"/>
        <v>0</v>
      </c>
      <c r="D420" t="str">
        <f t="shared" si="78"/>
        <v>Bhilangana Hydro Power Limited_310324</v>
      </c>
      <c r="E420" t="str">
        <f t="shared" si="79"/>
        <v>ngan</v>
      </c>
      <c r="F420" t="s">
        <v>124</v>
      </c>
      <c r="G420">
        <v>24</v>
      </c>
      <c r="H420">
        <v>1000000</v>
      </c>
      <c r="I420">
        <v>24000000</v>
      </c>
      <c r="J420">
        <v>1000000</v>
      </c>
      <c r="K420">
        <v>24000000</v>
      </c>
      <c r="L420">
        <v>0</v>
      </c>
      <c r="M420">
        <v>0</v>
      </c>
      <c r="N420">
        <v>1.3899999999999999E-2</v>
      </c>
    </row>
    <row r="421" spans="1:14" x14ac:dyDescent="0.2">
      <c r="A421" t="s">
        <v>77</v>
      </c>
      <c r="B421" t="str">
        <f t="shared" si="80"/>
        <v>IL&amp;FS  Infrastructure Debt Fund Series 3B0</v>
      </c>
      <c r="C421">
        <f t="shared" si="81"/>
        <v>0</v>
      </c>
      <c r="D421">
        <f t="shared" si="78"/>
        <v>0</v>
      </c>
      <c r="E421" t="str">
        <f t="shared" si="79"/>
        <v/>
      </c>
      <c r="K421">
        <v>0</v>
      </c>
    </row>
    <row r="422" spans="1:14" x14ac:dyDescent="0.2">
      <c r="A422" t="s">
        <v>77</v>
      </c>
      <c r="B422" t="str">
        <f t="shared" si="80"/>
        <v>IL&amp;FS  Infrastructure Debt Fund Series 3B0</v>
      </c>
      <c r="C422">
        <f t="shared" si="81"/>
        <v>0</v>
      </c>
      <c r="D422" t="str">
        <f t="shared" si="78"/>
        <v>Clean Max Enviro Energy Solutions Private Limited</v>
      </c>
      <c r="E422" t="str">
        <f t="shared" si="79"/>
        <v xml:space="preserve"> Max</v>
      </c>
      <c r="F422" t="s">
        <v>14</v>
      </c>
      <c r="G422">
        <v>24</v>
      </c>
      <c r="H422">
        <v>750000</v>
      </c>
      <c r="I422">
        <v>18000000</v>
      </c>
      <c r="J422">
        <v>750000</v>
      </c>
      <c r="K422">
        <v>18000000</v>
      </c>
      <c r="L422">
        <v>0</v>
      </c>
      <c r="M422">
        <v>0</v>
      </c>
      <c r="N422">
        <v>1.04E-2</v>
      </c>
    </row>
    <row r="423" spans="1:14" x14ac:dyDescent="0.2">
      <c r="A423" t="s">
        <v>77</v>
      </c>
      <c r="B423" t="str">
        <f t="shared" si="80"/>
        <v>IL&amp;FS  Infrastructure Debt Fund Series 3B0</v>
      </c>
      <c r="C423">
        <f t="shared" si="81"/>
        <v>0</v>
      </c>
      <c r="D423">
        <f t="shared" si="78"/>
        <v>0</v>
      </c>
      <c r="E423" t="str">
        <f t="shared" si="79"/>
        <v/>
      </c>
      <c r="K423">
        <v>0</v>
      </c>
    </row>
    <row r="424" spans="1:14" x14ac:dyDescent="0.2">
      <c r="A424" t="s">
        <v>77</v>
      </c>
      <c r="B424" t="str">
        <f t="shared" ref="B424:B448" si="82">+A424&amp;""&amp;C424</f>
        <v>IL&amp;FS  Infrastructure Debt Fund Series 3B0</v>
      </c>
      <c r="C424">
        <f t="shared" ref="C424:C448" si="83">+IF(E424="CBLO",$R$3,IF(E424="Marg",$R$4,IF(D424="cash",$R$5,0)))</f>
        <v>0</v>
      </c>
      <c r="D424" t="str">
        <f t="shared" ref="D424:D448" si="84">+F424</f>
        <v>Kaynes Technology India Private Limited</v>
      </c>
      <c r="E424" t="str">
        <f t="shared" si="79"/>
        <v>s Te</v>
      </c>
      <c r="F424" t="s">
        <v>67</v>
      </c>
      <c r="G424">
        <v>100</v>
      </c>
      <c r="H424">
        <v>93125</v>
      </c>
      <c r="I424">
        <v>9312500</v>
      </c>
      <c r="J424">
        <v>93125</v>
      </c>
      <c r="K424">
        <v>9312500</v>
      </c>
      <c r="L424">
        <v>0</v>
      </c>
      <c r="M424">
        <v>0</v>
      </c>
      <c r="N424">
        <v>5.4000000000000003E-3</v>
      </c>
    </row>
    <row r="425" spans="1:14" x14ac:dyDescent="0.2">
      <c r="A425" t="s">
        <v>77</v>
      </c>
      <c r="B425" t="str">
        <f t="shared" si="82"/>
        <v>IL&amp;FS  Infrastructure Debt Fund Series 3B0</v>
      </c>
      <c r="C425">
        <f t="shared" si="83"/>
        <v>0</v>
      </c>
      <c r="D425">
        <f t="shared" si="84"/>
        <v>0</v>
      </c>
      <c r="E425" t="str">
        <f t="shared" ref="E425:E449" si="85">+MID(F425,6,4)</f>
        <v/>
      </c>
      <c r="K425">
        <v>0</v>
      </c>
    </row>
    <row r="426" spans="1:14" x14ac:dyDescent="0.2">
      <c r="A426" t="s">
        <v>77</v>
      </c>
      <c r="B426" t="str">
        <f t="shared" si="82"/>
        <v>IL&amp;FS  Infrastructure Debt Fund Series 3B0</v>
      </c>
      <c r="C426">
        <f t="shared" si="83"/>
        <v>0</v>
      </c>
      <c r="D426">
        <f t="shared" si="84"/>
        <v>0</v>
      </c>
      <c r="E426" t="str">
        <f t="shared" si="85"/>
        <v/>
      </c>
      <c r="I426">
        <v>1506023023</v>
      </c>
      <c r="K426">
        <v>1584596434.6199999</v>
      </c>
      <c r="L426">
        <v>0</v>
      </c>
      <c r="M426">
        <v>0</v>
      </c>
      <c r="N426">
        <v>0.91810000000000003</v>
      </c>
    </row>
    <row r="427" spans="1:14" x14ac:dyDescent="0.2">
      <c r="A427" t="s">
        <v>77</v>
      </c>
      <c r="B427" t="str">
        <f t="shared" si="82"/>
        <v>IL&amp;FS  Infrastructure Debt Fund Series 3B0</v>
      </c>
      <c r="C427">
        <f t="shared" si="83"/>
        <v>0</v>
      </c>
      <c r="D427" t="str">
        <f t="shared" si="84"/>
        <v>Fixed Deposit</v>
      </c>
      <c r="E427" t="str">
        <f t="shared" si="85"/>
        <v xml:space="preserve"> Dep</v>
      </c>
      <c r="F427" t="s">
        <v>112</v>
      </c>
    </row>
    <row r="428" spans="1:14" x14ac:dyDescent="0.2">
      <c r="A428" t="s">
        <v>77</v>
      </c>
      <c r="B428" t="str">
        <f t="shared" si="82"/>
        <v>IL&amp;FS  Infrastructure Debt Fund Series 3BTriparty Repo Margin</v>
      </c>
      <c r="C428" t="str">
        <f t="shared" si="83"/>
        <v>Triparty Repo Margin</v>
      </c>
      <c r="D428" t="str">
        <f t="shared" si="84"/>
        <v>CBLO MARGIN 01082018</v>
      </c>
      <c r="E428" t="str">
        <f t="shared" si="85"/>
        <v>MARG</v>
      </c>
      <c r="F428" t="s">
        <v>161</v>
      </c>
      <c r="G428">
        <v>250000</v>
      </c>
      <c r="H428">
        <v>1</v>
      </c>
      <c r="I428">
        <v>250000</v>
      </c>
      <c r="J428">
        <v>1</v>
      </c>
      <c r="K428">
        <v>250000</v>
      </c>
      <c r="L428">
        <v>0</v>
      </c>
      <c r="M428">
        <v>0</v>
      </c>
      <c r="N428">
        <v>1E-4</v>
      </c>
    </row>
    <row r="429" spans="1:14" x14ac:dyDescent="0.2">
      <c r="A429" t="s">
        <v>77</v>
      </c>
      <c r="B429" t="str">
        <f t="shared" si="82"/>
        <v>IL&amp;FS  Infrastructure Debt Fund Series 3B0</v>
      </c>
      <c r="C429">
        <f>+IF(E429="CBLO",$R$3,IF(E429="Marg",$R$4,IF(D429="cash",$R$5,0)))</f>
        <v>0</v>
      </c>
      <c r="D429">
        <f t="shared" si="84"/>
        <v>0</v>
      </c>
      <c r="E429" t="str">
        <f t="shared" si="85"/>
        <v/>
      </c>
      <c r="K429">
        <v>0</v>
      </c>
    </row>
    <row r="430" spans="1:14" x14ac:dyDescent="0.2">
      <c r="A430" t="s">
        <v>77</v>
      </c>
      <c r="B430" t="str">
        <f t="shared" si="82"/>
        <v>IL&amp;FS  Infrastructure Debt Fund Series 3B0</v>
      </c>
      <c r="C430">
        <f t="shared" si="83"/>
        <v>0</v>
      </c>
      <c r="D430">
        <f t="shared" si="84"/>
        <v>0</v>
      </c>
      <c r="E430" t="str">
        <f t="shared" si="85"/>
        <v/>
      </c>
      <c r="I430">
        <v>250000</v>
      </c>
      <c r="K430">
        <v>250000</v>
      </c>
      <c r="L430">
        <v>0</v>
      </c>
      <c r="M430">
        <v>0</v>
      </c>
      <c r="N430">
        <v>1E-4</v>
      </c>
    </row>
    <row r="431" spans="1:14" x14ac:dyDescent="0.2">
      <c r="A431" t="s">
        <v>77</v>
      </c>
      <c r="B431" t="str">
        <f t="shared" si="82"/>
        <v>IL&amp;FS  Infrastructure Debt Fund Series 3B0</v>
      </c>
      <c r="C431">
        <f t="shared" si="83"/>
        <v>0</v>
      </c>
      <c r="D431" t="str">
        <f t="shared" si="84"/>
        <v>Money Market Discounted</v>
      </c>
      <c r="E431" t="str">
        <f t="shared" si="85"/>
        <v xml:space="preserve"> Mar</v>
      </c>
      <c r="F431" t="s">
        <v>114</v>
      </c>
    </row>
    <row r="432" spans="1:14" x14ac:dyDescent="0.2">
      <c r="A432" t="s">
        <v>77</v>
      </c>
      <c r="B432" t="str">
        <f t="shared" si="82"/>
        <v>IL&amp;FS  Infrastructure Debt Fund Series 3BTriparty Repo</v>
      </c>
      <c r="C432" t="str">
        <f t="shared" si="83"/>
        <v>Triparty Repo</v>
      </c>
      <c r="D432" t="str">
        <f t="shared" si="84"/>
        <v>5.33.CBLO_3B030919</v>
      </c>
      <c r="E432" t="str">
        <f t="shared" si="85"/>
        <v>CBLO</v>
      </c>
      <c r="F432" t="s">
        <v>215</v>
      </c>
      <c r="G432">
        <v>1</v>
      </c>
      <c r="H432">
        <v>131129379.84</v>
      </c>
      <c r="I432">
        <v>131129379.837</v>
      </c>
      <c r="J432">
        <v>131129379.8371</v>
      </c>
      <c r="K432">
        <v>131129379.84</v>
      </c>
      <c r="L432">
        <v>0</v>
      </c>
      <c r="M432">
        <v>0</v>
      </c>
      <c r="N432">
        <v>7.5999999999999998E-2</v>
      </c>
    </row>
    <row r="433" spans="1:14" x14ac:dyDescent="0.2">
      <c r="A433" t="s">
        <v>77</v>
      </c>
      <c r="B433" t="str">
        <f t="shared" si="82"/>
        <v>IL&amp;FS  Infrastructure Debt Fund Series 3B0</v>
      </c>
      <c r="C433">
        <f t="shared" si="83"/>
        <v>0</v>
      </c>
      <c r="D433">
        <f t="shared" si="84"/>
        <v>0</v>
      </c>
      <c r="E433" t="str">
        <f t="shared" si="85"/>
        <v/>
      </c>
      <c r="I433">
        <v>131129379.837</v>
      </c>
      <c r="K433">
        <v>131129379.84</v>
      </c>
      <c r="L433">
        <v>0</v>
      </c>
      <c r="M433">
        <v>0</v>
      </c>
      <c r="N433">
        <v>7.5999999999999998E-2</v>
      </c>
    </row>
    <row r="434" spans="1:14" x14ac:dyDescent="0.2">
      <c r="A434" t="s">
        <v>77</v>
      </c>
      <c r="B434" t="str">
        <f t="shared" si="82"/>
        <v>IL&amp;FS  Infrastructure Debt Fund Series 3B0</v>
      </c>
      <c r="C434">
        <f t="shared" si="83"/>
        <v>0</v>
      </c>
      <c r="D434" t="str">
        <f t="shared" si="84"/>
        <v>Cash / Bank</v>
      </c>
      <c r="E434" t="str">
        <f t="shared" si="85"/>
        <v>/ Ba</v>
      </c>
      <c r="F434" t="s">
        <v>115</v>
      </c>
    </row>
    <row r="435" spans="1:14" x14ac:dyDescent="0.2">
      <c r="A435" t="s">
        <v>77</v>
      </c>
      <c r="B435" t="str">
        <f t="shared" si="82"/>
        <v>IL&amp;FS  Infrastructure Debt Fund Series 3BCash &amp; Cash Equivalents</v>
      </c>
      <c r="C435" t="str">
        <f t="shared" si="83"/>
        <v>Cash &amp; Cash Equivalents</v>
      </c>
      <c r="D435" t="str">
        <f t="shared" si="84"/>
        <v>CASH</v>
      </c>
      <c r="E435" t="str">
        <f t="shared" si="85"/>
        <v/>
      </c>
      <c r="F435" t="s">
        <v>116</v>
      </c>
      <c r="G435">
        <v>11877509.579</v>
      </c>
      <c r="H435">
        <v>1</v>
      </c>
      <c r="I435">
        <v>11877509.579</v>
      </c>
      <c r="J435">
        <v>1</v>
      </c>
      <c r="K435">
        <v>11877509.58</v>
      </c>
      <c r="L435">
        <v>0</v>
      </c>
      <c r="M435">
        <v>0</v>
      </c>
      <c r="N435">
        <v>6.8999999999999999E-3</v>
      </c>
    </row>
    <row r="436" spans="1:14" x14ac:dyDescent="0.2">
      <c r="A436" t="s">
        <v>77</v>
      </c>
      <c r="B436" t="str">
        <f t="shared" si="82"/>
        <v>IL&amp;FS  Infrastructure Debt Fund Series 3B0</v>
      </c>
      <c r="C436">
        <f t="shared" si="83"/>
        <v>0</v>
      </c>
      <c r="D436" t="str">
        <f t="shared" si="84"/>
        <v>CASH Rec/Payable</v>
      </c>
      <c r="E436" t="str">
        <f t="shared" si="85"/>
        <v>Rec/</v>
      </c>
      <c r="F436" t="s">
        <v>117</v>
      </c>
      <c r="G436">
        <v>-1993419.4469999999</v>
      </c>
      <c r="H436">
        <v>1</v>
      </c>
      <c r="I436">
        <v>-1993419.4469999999</v>
      </c>
      <c r="J436">
        <v>1</v>
      </c>
      <c r="K436">
        <v>-1993419.45</v>
      </c>
      <c r="L436">
        <v>0</v>
      </c>
      <c r="M436">
        <v>0</v>
      </c>
      <c r="N436">
        <v>-1.1999999999999999E-3</v>
      </c>
    </row>
    <row r="437" spans="1:14" x14ac:dyDescent="0.2">
      <c r="A437" t="s">
        <v>77</v>
      </c>
      <c r="B437" t="str">
        <f t="shared" si="82"/>
        <v>IL&amp;FS  Infrastructure Debt Fund Series 3B0</v>
      </c>
      <c r="C437">
        <f t="shared" si="83"/>
        <v>0</v>
      </c>
      <c r="D437">
        <f t="shared" si="84"/>
        <v>0</v>
      </c>
      <c r="E437" t="str">
        <f t="shared" si="85"/>
        <v/>
      </c>
      <c r="I437">
        <v>9884090.1329999994</v>
      </c>
      <c r="K437">
        <v>9884090.1300000008</v>
      </c>
      <c r="L437">
        <v>0</v>
      </c>
      <c r="M437">
        <v>0</v>
      </c>
      <c r="N437">
        <v>5.7000000000000002E-3</v>
      </c>
    </row>
    <row r="438" spans="1:14" x14ac:dyDescent="0.2">
      <c r="A438" t="s">
        <v>77</v>
      </c>
      <c r="B438" t="str">
        <f t="shared" si="82"/>
        <v>IL&amp;FS  Infrastructure Debt Fund Series 3B0</v>
      </c>
      <c r="C438">
        <f t="shared" si="83"/>
        <v>0</v>
      </c>
      <c r="D438">
        <f t="shared" si="84"/>
        <v>0</v>
      </c>
      <c r="E438" t="str">
        <f t="shared" si="85"/>
        <v/>
      </c>
      <c r="I438">
        <v>1647286492.97</v>
      </c>
      <c r="K438">
        <v>1725859904.5899999</v>
      </c>
      <c r="L438">
        <v>0</v>
      </c>
      <c r="M438">
        <v>0</v>
      </c>
      <c r="N438">
        <v>1</v>
      </c>
    </row>
    <row r="439" spans="1:14" x14ac:dyDescent="0.2">
      <c r="A439" t="s">
        <v>77</v>
      </c>
      <c r="B439" t="str">
        <f t="shared" si="82"/>
        <v>IL&amp;FS  Infrastructure Debt Fund Series 3B0</v>
      </c>
      <c r="C439">
        <f t="shared" si="83"/>
        <v>0</v>
      </c>
      <c r="D439">
        <f t="shared" si="84"/>
        <v>0</v>
      </c>
      <c r="E439" t="str">
        <f t="shared" si="85"/>
        <v/>
      </c>
    </row>
    <row r="440" spans="1:14" x14ac:dyDescent="0.2">
      <c r="A440" t="s">
        <v>77</v>
      </c>
      <c r="B440" t="str">
        <f t="shared" si="82"/>
        <v>IL&amp;FS  Infrastructure Debt Fund Series 3B0</v>
      </c>
      <c r="C440">
        <f t="shared" si="83"/>
        <v>0</v>
      </c>
      <c r="D440">
        <f t="shared" si="84"/>
        <v>0</v>
      </c>
      <c r="E440" t="str">
        <f t="shared" si="85"/>
        <v/>
      </c>
    </row>
    <row r="441" spans="1:14" x14ac:dyDescent="0.2">
      <c r="A441" t="s">
        <v>77</v>
      </c>
      <c r="B441" t="str">
        <f t="shared" si="82"/>
        <v>IL&amp;FS  Infrastructure Debt Fund Series 3B0</v>
      </c>
      <c r="C441">
        <f t="shared" si="83"/>
        <v>0</v>
      </c>
      <c r="D441">
        <f t="shared" si="84"/>
        <v>0</v>
      </c>
      <c r="E441" t="str">
        <f t="shared" si="85"/>
        <v/>
      </c>
    </row>
    <row r="442" spans="1:14" x14ac:dyDescent="0.2">
      <c r="A442" t="s">
        <v>77</v>
      </c>
      <c r="B442" t="str">
        <f t="shared" si="82"/>
        <v>IL&amp;FS  Infrastructure Debt Fund Series 3B0</v>
      </c>
      <c r="C442">
        <f t="shared" si="83"/>
        <v>0</v>
      </c>
      <c r="D442">
        <f t="shared" si="84"/>
        <v>0</v>
      </c>
      <c r="E442" t="str">
        <f t="shared" si="85"/>
        <v/>
      </c>
    </row>
    <row r="443" spans="1:14" x14ac:dyDescent="0.2">
      <c r="A443" t="s">
        <v>77</v>
      </c>
      <c r="B443" t="str">
        <f t="shared" si="82"/>
        <v>IL&amp;FS  Infrastructure Debt Fund Series 3B0</v>
      </c>
      <c r="C443">
        <f t="shared" si="83"/>
        <v>0</v>
      </c>
      <c r="D443">
        <f t="shared" si="84"/>
        <v>0</v>
      </c>
      <c r="E443" t="str">
        <f t="shared" si="85"/>
        <v/>
      </c>
    </row>
    <row r="444" spans="1:14" x14ac:dyDescent="0.2">
      <c r="A444" t="s">
        <v>77</v>
      </c>
      <c r="B444" t="str">
        <f t="shared" si="82"/>
        <v>IL&amp;FS  Infrastructure Debt Fund Series 3B0</v>
      </c>
      <c r="C444">
        <f t="shared" si="83"/>
        <v>0</v>
      </c>
      <c r="D444">
        <f t="shared" si="84"/>
        <v>0</v>
      </c>
      <c r="E444" t="str">
        <f t="shared" si="85"/>
        <v/>
      </c>
    </row>
    <row r="445" spans="1:14" x14ac:dyDescent="0.2">
      <c r="A445" t="s">
        <v>77</v>
      </c>
      <c r="B445" t="str">
        <f t="shared" si="82"/>
        <v>IL&amp;FS  Infrastructure Debt Fund Series 3B0</v>
      </c>
      <c r="C445">
        <f t="shared" si="83"/>
        <v>0</v>
      </c>
      <c r="D445">
        <f t="shared" si="84"/>
        <v>0</v>
      </c>
      <c r="E445" t="str">
        <f t="shared" si="85"/>
        <v/>
      </c>
    </row>
    <row r="446" spans="1:14" x14ac:dyDescent="0.2">
      <c r="A446" t="s">
        <v>77</v>
      </c>
      <c r="B446" t="str">
        <f t="shared" si="82"/>
        <v>IL&amp;FS  Infrastructure Debt Fund Series 3B0</v>
      </c>
      <c r="C446">
        <f t="shared" si="83"/>
        <v>0</v>
      </c>
      <c r="D446">
        <f t="shared" si="84"/>
        <v>0</v>
      </c>
      <c r="E446" t="str">
        <f t="shared" si="85"/>
        <v/>
      </c>
    </row>
    <row r="447" spans="1:14" x14ac:dyDescent="0.2">
      <c r="A447" t="s">
        <v>77</v>
      </c>
      <c r="B447" t="str">
        <f t="shared" si="82"/>
        <v>IL&amp;FS  Infrastructure Debt Fund Series 3B0</v>
      </c>
      <c r="C447">
        <f t="shared" si="83"/>
        <v>0</v>
      </c>
      <c r="D447">
        <f t="shared" si="84"/>
        <v>0</v>
      </c>
      <c r="E447" t="str">
        <f t="shared" si="85"/>
        <v/>
      </c>
    </row>
    <row r="448" spans="1:14" x14ac:dyDescent="0.2">
      <c r="A448" t="s">
        <v>77</v>
      </c>
      <c r="B448" t="str">
        <f t="shared" si="82"/>
        <v>IL&amp;FS  Infrastructure Debt Fund Series 3B0</v>
      </c>
      <c r="C448">
        <f t="shared" si="83"/>
        <v>0</v>
      </c>
      <c r="D448">
        <f t="shared" si="84"/>
        <v>0</v>
      </c>
      <c r="E448" t="str">
        <f t="shared" si="85"/>
        <v/>
      </c>
    </row>
    <row r="449" spans="5:5" x14ac:dyDescent="0.2">
      <c r="E449" t="str">
        <f t="shared" si="85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cp:lastPrinted>2019-08-03T11:35:54Z</cp:lastPrinted>
  <dcterms:created xsi:type="dcterms:W3CDTF">2018-10-10T11:22:13Z</dcterms:created>
  <dcterms:modified xsi:type="dcterms:W3CDTF">2019-09-10T12:04:33Z</dcterms:modified>
</cp:coreProperties>
</file>