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" yWindow="13" windowWidth="19024" windowHeight="11890"/>
  </bookViews>
  <sheets>
    <sheet name="scheme’s AUM " sheetId="1" r:id="rId1"/>
    <sheet name="Investment objective" sheetId="2" r:id="rId2"/>
    <sheet name="Portfolio disclosure" sheetId="7" r:id="rId3"/>
    <sheet name="Expense ratios" sheetId="3" r:id="rId4"/>
    <sheet name="Scheme’s past performance" sheetId="5" r:id="rId5"/>
  </sheets>
  <externalReferences>
    <externalReference r:id="rId6"/>
  </externalReferences>
  <definedNames>
    <definedName name="_xlnm.Print_Area" localSheetId="2">'Portfolio disclosure'!$A$1:$G$66</definedName>
  </definedNames>
  <calcPr calcId="144525"/>
</workbook>
</file>

<file path=xl/calcChain.xml><?xml version="1.0" encoding="utf-8"?>
<calcChain xmlns="http://schemas.openxmlformats.org/spreadsheetml/2006/main">
  <c r="E64" i="7" l="1"/>
  <c r="F64" i="7" s="1"/>
  <c r="G64" i="7" s="1"/>
  <c r="E62" i="7"/>
  <c r="F62" i="7" s="1"/>
  <c r="F61" i="7"/>
  <c r="E60" i="7"/>
  <c r="F60" i="7" s="1"/>
  <c r="F59" i="7"/>
  <c r="E58" i="7"/>
  <c r="F58" i="7" s="1"/>
  <c r="F56" i="7"/>
  <c r="F55" i="7"/>
  <c r="E55" i="7"/>
  <c r="E54" i="7"/>
  <c r="F54" i="7" s="1"/>
  <c r="D54" i="7"/>
  <c r="E53" i="7"/>
  <c r="E63" i="7" s="1"/>
  <c r="E65" i="7" s="1"/>
  <c r="F65" i="7" s="1"/>
  <c r="E46" i="7"/>
  <c r="F46" i="7" s="1"/>
  <c r="E44" i="7"/>
  <c r="F44" i="7" s="1"/>
  <c r="F43" i="7"/>
  <c r="E42" i="7"/>
  <c r="F42" i="7" s="1"/>
  <c r="F41" i="7"/>
  <c r="F40" i="7"/>
  <c r="E39" i="7"/>
  <c r="F39" i="7" s="1"/>
  <c r="E38" i="7"/>
  <c r="F36" i="7"/>
  <c r="F35" i="7"/>
  <c r="F34" i="7"/>
  <c r="F33" i="7"/>
  <c r="E32" i="7"/>
  <c r="F32" i="7" s="1"/>
  <c r="D32" i="7"/>
  <c r="E31" i="7"/>
  <c r="F31" i="7" s="1"/>
  <c r="F25" i="7"/>
  <c r="E25" i="7"/>
  <c r="E24" i="7"/>
  <c r="F24" i="7" s="1"/>
  <c r="F22" i="7"/>
  <c r="G22" i="7" s="1"/>
  <c r="E22" i="7"/>
  <c r="A22" i="7"/>
  <c r="F21" i="7"/>
  <c r="G21" i="7" s="1"/>
  <c r="E21" i="7"/>
  <c r="E20" i="7"/>
  <c r="F20" i="7" s="1"/>
  <c r="G20" i="7" s="1"/>
  <c r="E19" i="7"/>
  <c r="F19" i="7" s="1"/>
  <c r="G19" i="7" s="1"/>
  <c r="E18" i="7"/>
  <c r="E16" i="7"/>
  <c r="F16" i="7" s="1"/>
  <c r="G16" i="7" s="1"/>
  <c r="D16" i="7"/>
  <c r="E15" i="7"/>
  <c r="F15" i="7" s="1"/>
  <c r="G15" i="7" s="1"/>
  <c r="D15" i="7"/>
  <c r="E14" i="7"/>
  <c r="F14" i="7" s="1"/>
  <c r="G14" i="7" s="1"/>
  <c r="D14" i="7"/>
  <c r="E13" i="7"/>
  <c r="F13" i="7" s="1"/>
  <c r="G13" i="7" s="1"/>
  <c r="E12" i="7"/>
  <c r="F12" i="7" s="1"/>
  <c r="G24" i="7" l="1"/>
  <c r="E45" i="7"/>
  <c r="E47" i="7" s="1"/>
  <c r="G54" i="7"/>
  <c r="G58" i="7"/>
  <c r="E23" i="7"/>
  <c r="G61" i="7"/>
  <c r="G62" i="7"/>
  <c r="G59" i="7"/>
  <c r="G56" i="7"/>
  <c r="G55" i="7"/>
  <c r="G60" i="7"/>
  <c r="G12" i="7"/>
  <c r="F53" i="7"/>
  <c r="F18" i="7"/>
  <c r="G18" i="7" s="1"/>
  <c r="F38" i="7"/>
  <c r="B1" i="3"/>
  <c r="G23" i="7" l="1"/>
  <c r="G25" i="7" s="1"/>
  <c r="F45" i="7"/>
  <c r="F47" i="7" s="1"/>
  <c r="G38" i="7" s="1"/>
  <c r="F63" i="7"/>
  <c r="G53" i="7"/>
  <c r="G63" i="7" s="1"/>
  <c r="G65" i="7" s="1"/>
  <c r="F23" i="7"/>
  <c r="G46" i="7" l="1"/>
  <c r="G40" i="7"/>
  <c r="G36" i="7"/>
  <c r="G32" i="7"/>
  <c r="G31" i="7"/>
  <c r="G43" i="7"/>
  <c r="G34" i="7"/>
  <c r="G33" i="7"/>
  <c r="G44" i="7"/>
  <c r="G39" i="7"/>
  <c r="G35" i="7"/>
  <c r="G42" i="7"/>
  <c r="G41" i="7"/>
  <c r="G45" i="7" l="1"/>
  <c r="G47" i="7" s="1"/>
</calcChain>
</file>

<file path=xl/sharedStrings.xml><?xml version="1.0" encoding="utf-8"?>
<sst xmlns="http://schemas.openxmlformats.org/spreadsheetml/2006/main" count="153" uniqueCount="81">
  <si>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</si>
  <si>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</si>
  <si>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</si>
  <si>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</si>
  <si>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</si>
  <si>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</si>
  <si>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</si>
  <si>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Total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</si>
  <si>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</si>
  <si>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</si>
  <si>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</si>
  <si>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</si>
  <si>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</si>
  <si>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</si>
  <si>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</si>
  <si>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</si>
  <si>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</si>
  <si>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CBLO, Current Assets and Current Liabilities</t>
  </si>
  <si>
    <t>Babcock Borsig Limited</t>
  </si>
  <si>
    <t>Last 1 year</t>
  </si>
  <si>
    <t>Last 3 year</t>
  </si>
  <si>
    <t>Last 5 year</t>
  </si>
  <si>
    <t>Since inception</t>
  </si>
  <si>
    <t>Scheme return</t>
  </si>
  <si>
    <t>IIDF Series -1A</t>
  </si>
  <si>
    <t>NA</t>
  </si>
  <si>
    <t>IIDF Series -1B</t>
  </si>
  <si>
    <t>IIDF Series -1C</t>
  </si>
  <si>
    <r>
      <t xml:space="preserve">Past performance may or may not be sustained in future. </t>
    </r>
    <r>
      <rPr>
        <sz val="10"/>
        <color rgb="FF000000"/>
        <rFont val="Times New Roman"/>
        <family val="1"/>
      </rPr>
      <t>Returns greater than 1 year period are compounded annualized (CAGR)</t>
    </r>
  </si>
  <si>
    <t>IL&amp;FS  Infrastructure Debt Fund Series 1A</t>
  </si>
  <si>
    <t>Sr. No.</t>
  </si>
  <si>
    <t>Name of Instrument</t>
  </si>
  <si>
    <t>ISIN</t>
  </si>
  <si>
    <t>% to Net Assets</t>
  </si>
  <si>
    <t>Non Convertible Debentures-Listed</t>
  </si>
  <si>
    <t xml:space="preserve">IL&amp;FS Wind Energy Limited </t>
  </si>
  <si>
    <t>INE810V08023</t>
  </si>
  <si>
    <t>Sadbhav Infrastructure Project Limited</t>
  </si>
  <si>
    <t>INE764L07017</t>
  </si>
  <si>
    <t>Bhilwara Green Energy Limited</t>
  </si>
  <si>
    <t>INE030N07019</t>
  </si>
  <si>
    <t>Bhilangana Hydro Power Limited</t>
  </si>
  <si>
    <t>INE453I07054</t>
  </si>
  <si>
    <t>Non Convertible Debentures-Privately placed (Unlisted)</t>
  </si>
  <si>
    <t>Abhitech Developers Private Limited</t>
  </si>
  <si>
    <t>INE683V07026</t>
  </si>
  <si>
    <t>AMRI Hospitals Limited</t>
  </si>
  <si>
    <t>INE437M07034</t>
  </si>
  <si>
    <t>INE453I07096</t>
  </si>
  <si>
    <t>AD Hydro Power Limited</t>
  </si>
  <si>
    <t>INE572H07012</t>
  </si>
  <si>
    <t>IL&amp;FS  Infrastructure Debt Fund Series 1B</t>
  </si>
  <si>
    <t>INE764L07025</t>
  </si>
  <si>
    <t>INE030N07027</t>
  </si>
  <si>
    <t>INE810V08031</t>
  </si>
  <si>
    <t>INE453I07062</t>
  </si>
  <si>
    <t>INE453I07070</t>
  </si>
  <si>
    <t>INE572H07020</t>
  </si>
  <si>
    <t>INE453I07104</t>
  </si>
  <si>
    <t>INPYDBBCOC02</t>
  </si>
  <si>
    <t>INE437M07042</t>
  </si>
  <si>
    <t>INPYDBBCOC06</t>
  </si>
  <si>
    <t>IL&amp;FS  Infrastructure Debt Fund Series 1C</t>
  </si>
  <si>
    <t>INE030N07035</t>
  </si>
  <si>
    <t>INE453I07088</t>
  </si>
  <si>
    <t>INE810V08015</t>
  </si>
  <si>
    <t>INE572H07038</t>
  </si>
  <si>
    <t>INPYDBBCOC04</t>
  </si>
  <si>
    <t>INE437M07059</t>
  </si>
  <si>
    <t>The IL&amp;FS Financial Centre, 7th Floor, Plot C-22, G-Block, Bandra Kurla Complex, Bandra East, Mumbai-400051 (www.ilfsinfrafund.com)</t>
  </si>
  <si>
    <t>(b) The above scheme return is net of applicable expenses and benchmark return is on a gross basis</t>
  </si>
  <si>
    <t>Quantity</t>
  </si>
  <si>
    <t>BG Wind Power Limited</t>
  </si>
  <si>
    <t>Market value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</si>
  <si>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</si>
  <si>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Portfolio as on December 31, 2017</t>
  </si>
  <si>
    <t>IL&amp;FS Solar Power Limited</t>
  </si>
  <si>
    <t>INE656Y08016</t>
  </si>
  <si>
    <t>INE030N07043</t>
  </si>
  <si>
    <t>INE030N07050</t>
  </si>
  <si>
    <t>INE434K07027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</si>
</sst>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)_£_ ;_ * \(#,##0\)_£_ ;_ * &quot;-&quot;??_)_£_ ;_ @_ 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  <charset val="186"/>
    </font>
    <font>
      <sz val="10"/>
      <name val="Arial"/>
    </font>
    <font>
      <b/>
      <sz val="12"/>
      <color indexed="9"/>
      <name val="Rupee Foradian"/>
      <family val="2"/>
    </font>
    <font>
      <b/>
      <sz val="12"/>
      <name val="Times New Roman"/>
      <family val="1"/>
      <charset val="186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  <charset val="186"/>
    </font>
  </fonts>
  <fills count="3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5" fillId="8" borderId="0" applyNumberFormat="0" applyBorder="0" applyAlignment="0" applyProtection="0"/>
    <xf numFmtId="0" fontId="26" fillId="11" borderId="5" applyNumberFormat="0" applyAlignment="0" applyProtection="0"/>
    <xf numFmtId="0" fontId="27" fillId="12" borderId="8" applyNumberFormat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3" fillId="10" borderId="5" applyNumberFormat="0" applyAlignment="0" applyProtection="0"/>
    <xf numFmtId="0" fontId="34" fillId="0" borderId="7" applyNumberFormat="0" applyFill="0" applyAlignment="0" applyProtection="0"/>
    <xf numFmtId="0" fontId="35" fillId="9" borderId="0" applyNumberFormat="0" applyBorder="0" applyAlignment="0" applyProtection="0"/>
    <xf numFmtId="0" fontId="23" fillId="0" borderId="0"/>
    <xf numFmtId="0" fontId="23" fillId="13" borderId="9" applyNumberFormat="0" applyFont="0" applyAlignment="0" applyProtection="0"/>
    <xf numFmtId="0" fontId="36" fillId="11" borderId="6" applyNumberFormat="0" applyAlignment="0" applyProtection="0"/>
    <xf numFmtId="0" fontId="37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65">
    <xf numFmtId="0" fontId="0" fillId="0" borderId="0" xfId="0"/>
    <xf numFmtId="17" fontId="0" fillId="0" borderId="0" xfId="0" applyNumberFormat="1"/>
    <xf numFmtId="0" fontId="3" fillId="0" borderId="0" xfId="0" applyFont="1"/>
    <xf numFmtId="0" fontId="12" fillId="0" borderId="0" xfId="0" applyFont="1"/>
    <xf numFmtId="17" fontId="12" fillId="0" borderId="0" xfId="0" applyNumberFormat="1" applyFont="1"/>
    <xf numFmtId="43" fontId="0" fillId="0" borderId="0" xfId="0" applyNumberFormat="1"/>
    <xf numFmtId="164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10" fontId="14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4" fontId="15" fillId="0" borderId="0" xfId="3" applyNumberFormat="1" applyFont="1" applyFill="1" applyBorder="1"/>
    <xf numFmtId="165" fontId="0" fillId="0" borderId="1" xfId="1" applyNumberFormat="1" applyFont="1" applyBorder="1"/>
    <xf numFmtId="0" fontId="15" fillId="0" borderId="0" xfId="49" applyFont="1" applyFill="1" applyBorder="1"/>
    <xf numFmtId="10" fontId="15" fillId="0" borderId="0" xfId="50" applyNumberFormat="1" applyFont="1" applyFill="1" applyBorder="1"/>
    <xf numFmtId="166" fontId="16" fillId="0" borderId="0" xfId="51" applyNumberFormat="1" applyFont="1" applyFill="1" applyBorder="1" applyAlignment="1">
      <alignment horizontal="center" vertical="top" wrapText="1"/>
    </xf>
    <xf numFmtId="0" fontId="15" fillId="0" borderId="0" xfId="49" applyFont="1" applyBorder="1"/>
    <xf numFmtId="10" fontId="15" fillId="0" borderId="0" xfId="50" applyNumberFormat="1" applyFont="1" applyBorder="1"/>
    <xf numFmtId="166" fontId="16" fillId="4" borderId="0" xfId="51" applyNumberFormat="1" applyFont="1" applyFill="1" applyBorder="1" applyAlignment="1">
      <alignment horizontal="center" vertical="top" wrapText="1"/>
    </xf>
    <xf numFmtId="39" fontId="16" fillId="4" borderId="0" xfId="51" applyNumberFormat="1" applyFont="1" applyFill="1" applyBorder="1" applyAlignment="1">
      <alignment horizontal="center" vertical="top" wrapText="1"/>
    </xf>
    <xf numFmtId="43" fontId="16" fillId="0" borderId="0" xfId="51" applyFont="1" applyFill="1" applyBorder="1" applyAlignment="1">
      <alignment horizontal="center" vertical="top" wrapText="1"/>
    </xf>
    <xf numFmtId="10" fontId="15" fillId="0" borderId="0" xfId="49" applyNumberFormat="1" applyFont="1" applyBorder="1"/>
    <xf numFmtId="0" fontId="17" fillId="0" borderId="0" xfId="49" applyFont="1" applyFill="1" applyBorder="1"/>
    <xf numFmtId="165" fontId="15" fillId="0" borderId="0" xfId="51" applyNumberFormat="1" applyFont="1" applyFill="1" applyBorder="1"/>
    <xf numFmtId="39" fontId="15" fillId="0" borderId="0" xfId="49" applyNumberFormat="1" applyFont="1" applyFill="1" applyBorder="1"/>
    <xf numFmtId="10" fontId="15" fillId="0" borderId="0" xfId="49" applyNumberFormat="1" applyFont="1" applyFill="1" applyBorder="1"/>
    <xf numFmtId="165" fontId="19" fillId="0" borderId="0" xfId="51" applyNumberFormat="1" applyFont="1" applyFill="1" applyBorder="1"/>
    <xf numFmtId="39" fontId="19" fillId="0" borderId="0" xfId="49" applyNumberFormat="1" applyFont="1" applyFill="1" applyBorder="1"/>
    <xf numFmtId="4" fontId="15" fillId="0" borderId="0" xfId="49" applyNumberFormat="1" applyFont="1" applyFill="1" applyBorder="1"/>
    <xf numFmtId="4" fontId="39" fillId="0" borderId="0" xfId="49" applyNumberFormat="1" applyFont="1"/>
    <xf numFmtId="0" fontId="18" fillId="5" borderId="0" xfId="49" applyFont="1" applyFill="1" applyBorder="1"/>
    <xf numFmtId="39" fontId="18" fillId="5" borderId="0" xfId="49" applyNumberFormat="1" applyFont="1" applyFill="1" applyBorder="1"/>
    <xf numFmtId="10" fontId="18" fillId="5" borderId="0" xfId="49" applyNumberFormat="1" applyFont="1" applyFill="1" applyBorder="1"/>
    <xf numFmtId="0" fontId="18" fillId="0" borderId="0" xfId="49" applyFont="1" applyFill="1" applyBorder="1"/>
    <xf numFmtId="43" fontId="15" fillId="0" borderId="0" xfId="51" applyFont="1" applyFill="1" applyBorder="1"/>
    <xf numFmtId="10" fontId="18" fillId="5" borderId="0" xfId="49" applyNumberFormat="1" applyFont="1" applyFill="1" applyBorder="1" applyAlignment="1">
      <alignment horizontal="right"/>
    </xf>
    <xf numFmtId="4" fontId="15" fillId="0" borderId="0" xfId="49" applyNumberFormat="1" applyFont="1" applyBorder="1"/>
    <xf numFmtId="0" fontId="16" fillId="4" borderId="0" xfId="49" applyFont="1" applyFill="1" applyBorder="1" applyAlignment="1">
      <alignment horizontal="center" vertical="top" wrapText="1"/>
    </xf>
    <xf numFmtId="165" fontId="22" fillId="0" borderId="0" xfId="51" applyNumberFormat="1" applyFont="1" applyFill="1" applyBorder="1"/>
    <xf numFmtId="0" fontId="18" fillId="6" borderId="0" xfId="49" applyFont="1" applyFill="1" applyBorder="1"/>
    <xf numFmtId="39" fontId="18" fillId="6" borderId="0" xfId="49" applyNumberFormat="1" applyFont="1" applyFill="1" applyBorder="1"/>
    <xf numFmtId="10" fontId="18" fillId="6" borderId="0" xfId="50" applyNumberFormat="1" applyFont="1" applyFill="1" applyBorder="1"/>
    <xf numFmtId="39" fontId="22" fillId="0" borderId="0" xfId="49" applyNumberFormat="1" applyFont="1" applyFill="1" applyBorder="1"/>
    <xf numFmtId="4" fontId="18" fillId="5" borderId="0" xfId="49" applyNumberFormat="1" applyFont="1" applyFill="1" applyBorder="1"/>
    <xf numFmtId="43" fontId="18" fillId="5" borderId="0" xfId="51" applyFont="1" applyFill="1" applyBorder="1"/>
    <xf numFmtId="10" fontId="18" fillId="5" borderId="0" xfId="51" applyNumberFormat="1" applyFont="1" applyFill="1" applyBorder="1"/>
    <xf numFmtId="39" fontId="22" fillId="0" borderId="0" xfId="49" applyNumberFormat="1" applyFont="1" applyBorder="1"/>
    <xf numFmtId="3" fontId="19" fillId="0" borderId="0" xfId="49" applyNumberFormat="1" applyFont="1" applyFill="1" applyBorder="1"/>
    <xf numFmtId="3" fontId="22" fillId="0" borderId="0" xfId="49" applyNumberFormat="1" applyFont="1" applyFill="1" applyBorder="1"/>
    <xf numFmtId="0" fontId="16" fillId="2" borderId="0" xfId="49" applyFont="1" applyFill="1" applyBorder="1" applyAlignment="1">
      <alignment horizontal="center" vertical="top" wrapText="1"/>
    </xf>
    <xf numFmtId="0" fontId="16" fillId="4" borderId="0" xfId="49" applyFont="1" applyFill="1" applyBorder="1" applyAlignment="1">
      <alignment horizontal="center" vertical="top" wrapText="1"/>
    </xf>
    <xf numFmtId="166" fontId="16" fillId="4" borderId="0" xfId="51" applyNumberFormat="1" applyFont="1" applyFill="1" applyBorder="1" applyAlignment="1">
      <alignment horizontal="center" vertical="top" wrapText="1"/>
    </xf>
    <xf numFmtId="0" fontId="15" fillId="0" borderId="0" xfId="49" applyFont="1" applyFill="1" applyBorder="1" applyAlignment="1">
      <alignment horizontal="center" vertical="top" wrapText="1"/>
    </xf>
    <xf numFmtId="166" fontId="16" fillId="3" borderId="0" xfId="51" applyNumberFormat="1" applyFont="1" applyFill="1" applyBorder="1" applyAlignment="1">
      <alignment horizontal="center" vertical="top" wrapText="1"/>
    </xf>
    <xf numFmtId="10" fontId="16" fillId="4" borderId="0" xfId="5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</cellXfs>
  <cellStyles count="52">
    <cellStyle name="_x000a_386grabber=m" xfId="7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1" builtinId="3"/>
    <cellStyle name="Comma 2" xfId="6"/>
    <cellStyle name="Comma 2 2" xfId="51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2" xfId="4"/>
    <cellStyle name="Normal 2 2" xfId="49"/>
    <cellStyle name="Normal 3" xfId="3"/>
    <cellStyle name="Normal 4" xfId="44"/>
    <cellStyle name="Note 2" xfId="45"/>
    <cellStyle name="Output 2" xfId="46"/>
    <cellStyle name="Percent" xfId="2" builtinId="5"/>
    <cellStyle name="Percent 2" xfId="5"/>
    <cellStyle name="Percent 2 2" xfId="50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3154261</xdr:colOff>
      <xdr:row>0</xdr:row>
      <xdr:rowOff>0</xdr:rowOff>
    </xdr:from>
    <xdr:to>
      <xdr:col>6</xdr:col>
      <xdr:colOff>151002</xdr:colOff>
      <xdr:row>2</xdr:row>
      <xdr:rowOff>159391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712" y="0"/>
          <a:ext cx="4320330" cy="54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/IDF/Live%20_IDF/NAV/2014-2015/2015-2016/2016-2017/DEC%2017/31122017/IL&amp;FS%20Mutual%20Fund%20(IDF)%20Portfolio-31122017_Revised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ortfolio disclosure"/>
      <sheetName val="Series 1"/>
      <sheetName val="Series 2"/>
      <sheetName val="saurabh_100001_PortfolioApprais"/>
      <sheetName val="Portfolio return"/>
      <sheetName val="1A"/>
      <sheetName val="1B"/>
      <sheetName val="1C"/>
      <sheetName val="2A"/>
      <sheetName val="2B"/>
      <sheetName val="2C"/>
      <sheetName val="MASTER"/>
    </sheetNames>
    <sheetDataSet>
      <sheetData sheetId="0"/>
      <sheetData sheetId="1"/>
      <sheetData sheetId="2"/>
      <sheetData sheetId="3">
        <row r="6">
          <cell r="E6">
            <v>68699999.920000002</v>
          </cell>
          <cell r="U6">
            <v>708000000</v>
          </cell>
        </row>
        <row r="7">
          <cell r="E7">
            <v>154999999.00999999</v>
          </cell>
        </row>
        <row r="8">
          <cell r="E8">
            <v>65491000</v>
          </cell>
          <cell r="M8">
            <v>694207000</v>
          </cell>
          <cell r="U8">
            <v>484635000</v>
          </cell>
        </row>
        <row r="9">
          <cell r="E9">
            <v>599364200</v>
          </cell>
          <cell r="M9">
            <v>740107028</v>
          </cell>
        </row>
        <row r="10">
          <cell r="E10">
            <v>159699186.12</v>
          </cell>
          <cell r="M10">
            <v>337143000</v>
          </cell>
          <cell r="U10">
            <v>798495999</v>
          </cell>
        </row>
        <row r="11">
          <cell r="E11">
            <v>44220000</v>
          </cell>
          <cell r="M11">
            <v>277388000</v>
          </cell>
        </row>
        <row r="12">
          <cell r="E12">
            <v>120175873.98999999</v>
          </cell>
          <cell r="M12">
            <v>119926027</v>
          </cell>
          <cell r="U12">
            <v>119926028</v>
          </cell>
        </row>
        <row r="13">
          <cell r="E13">
            <v>829993793</v>
          </cell>
          <cell r="U13">
            <v>323871704</v>
          </cell>
        </row>
        <row r="15">
          <cell r="E15">
            <v>493634200</v>
          </cell>
        </row>
        <row r="16">
          <cell r="E16">
            <v>60098630</v>
          </cell>
          <cell r="M16">
            <v>547899178</v>
          </cell>
          <cell r="U16">
            <v>700149041</v>
          </cell>
        </row>
        <row r="21">
          <cell r="E21">
            <v>61018383.560000002</v>
          </cell>
          <cell r="K21">
            <v>24007232.879999999</v>
          </cell>
          <cell r="S21">
            <v>21006358.57</v>
          </cell>
        </row>
        <row r="22">
          <cell r="E22">
            <v>905164701.89999998</v>
          </cell>
          <cell r="K22">
            <v>10749753.1</v>
          </cell>
          <cell r="S22">
            <v>519936245.91000003</v>
          </cell>
        </row>
        <row r="23">
          <cell r="E23">
            <v>3562559967.5</v>
          </cell>
        </row>
      </sheetData>
      <sheetData sheetId="4"/>
      <sheetData sheetId="5">
        <row r="28">
          <cell r="B28">
            <v>130982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.2"/>
  <cols>
    <col min="1" max="1" width="38.6640625" bestFit="1" customWidth="1"/>
    <col min="2" max="2" width="18.5546875" bestFit="1" customWidth="1"/>
    <col min="3" max="3" width="11" bestFit="1" customWidth="1"/>
    <col min="4" max="5" width="14.33203125" bestFit="1" customWidth="1"/>
  </cols>
  <sheetData>
    <row r="1" spans="1:5">
      <c r="A1" s="3" t="s">
        <v>6</v>
      </c>
      <c r="B1" s="4">
        <v>43100</v>
      </c>
    </row>
    <row r="2" spans="1:5">
      <c r="A2" t="s">
        <v>0</v>
      </c>
      <c r="B2" s="18">
        <v>3562559964.8065901</v>
      </c>
      <c r="C2" s="5"/>
      <c r="D2" s="7"/>
      <c r="E2" s="8"/>
    </row>
    <row r="3" spans="1:5">
      <c r="A3" t="s">
        <v>1</v>
      </c>
      <c r="B3" s="18">
        <v>3555350001.7344098</v>
      </c>
      <c r="C3" s="5"/>
      <c r="D3" s="7"/>
      <c r="E3" s="8"/>
    </row>
    <row r="4" spans="1:5">
      <c r="A4" t="s">
        <v>2</v>
      </c>
      <c r="B4" s="18">
        <v>4181492394.2818799</v>
      </c>
      <c r="C4" s="5"/>
      <c r="D4" s="7"/>
      <c r="E4" s="8"/>
    </row>
    <row r="5" spans="1:5">
      <c r="A5" t="s">
        <v>3</v>
      </c>
      <c r="B5" s="18">
        <v>1461363158.6252601</v>
      </c>
      <c r="C5" s="5"/>
      <c r="D5" s="7"/>
      <c r="E5" s="8"/>
    </row>
    <row r="6" spans="1:5">
      <c r="A6" t="s">
        <v>4</v>
      </c>
      <c r="B6" s="18">
        <v>1996588445.72894</v>
      </c>
      <c r="C6" s="5"/>
      <c r="D6" s="7"/>
      <c r="E6" s="8"/>
    </row>
    <row r="7" spans="1:5">
      <c r="A7" t="s">
        <v>5</v>
      </c>
      <c r="B7" s="18">
        <v>1578210076.70173</v>
      </c>
      <c r="C7" s="5"/>
      <c r="D7" s="7"/>
      <c r="E7" s="8"/>
    </row>
    <row r="8" spans="1:5">
      <c r="B8" s="5"/>
    </row>
    <row r="9" spans="1:5">
      <c r="B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.2"/>
  <sheetData>
    <row r="1" spans="1:1">
      <c r="A1" s="2" t="s">
        <v>11</v>
      </c>
    </row>
    <row r="2" spans="1:1">
      <c r="A2" t="s">
        <v>9</v>
      </c>
    </row>
    <row r="3" spans="1:1">
      <c r="A3" t="s">
        <v>10</v>
      </c>
    </row>
    <row r="5" spans="1:1">
      <c r="A5" s="2" t="s">
        <v>8</v>
      </c>
    </row>
    <row r="6" spans="1:1">
      <c r="A6" t="s">
        <v>9</v>
      </c>
    </row>
    <row r="7" spans="1:1">
      <c r="A7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5"/>
  <sheetViews>
    <sheetView view="pageBreakPreview" zoomScale="87" zoomScaleNormal="100" zoomScaleSheetLayoutView="87" workbookViewId="0"/>
  </sheetViews>
  <sheetFormatPr defaultColWidth="9.109375" defaultRowHeight="15.2"/>
  <cols>
    <col min="1" max="1" width="7.5546875" style="19" customWidth="1"/>
    <col min="2" max="2" width="61.33203125" style="19" customWidth="1"/>
    <col min="3" max="3" width="20" style="19" bestFit="1" customWidth="1"/>
    <col min="4" max="4" width="15.6640625" style="29" customWidth="1"/>
    <col min="5" max="5" width="19.33203125" style="29" hidden="1" customWidth="1"/>
    <col min="6" max="6" width="16.88671875" style="19" hidden="1" customWidth="1"/>
    <col min="7" max="7" width="15.88671875" style="19" customWidth="1"/>
    <col min="8" max="8" width="16.33203125" style="19" bestFit="1" customWidth="1"/>
    <col min="9" max="9" width="19.88671875" style="19" hidden="1" customWidth="1"/>
    <col min="10" max="10" width="9.109375" style="20" hidden="1" customWidth="1"/>
    <col min="11" max="11" width="15.6640625" style="19" customWidth="1"/>
    <col min="12" max="12" width="10.33203125" style="19" bestFit="1" customWidth="1"/>
    <col min="13" max="256" width="9.109375" style="19"/>
    <col min="257" max="257" width="7.5546875" style="19" customWidth="1"/>
    <col min="258" max="258" width="61.33203125" style="19" customWidth="1"/>
    <col min="259" max="259" width="20" style="19" bestFit="1" customWidth="1"/>
    <col min="260" max="260" width="15.6640625" style="19" customWidth="1"/>
    <col min="261" max="262" width="0" style="19" hidden="1" customWidth="1"/>
    <col min="263" max="263" width="15.88671875" style="19" customWidth="1"/>
    <col min="264" max="264" width="16.33203125" style="19" bestFit="1" customWidth="1"/>
    <col min="265" max="266" width="0" style="19" hidden="1" customWidth="1"/>
    <col min="267" max="267" width="15.6640625" style="19" customWidth="1"/>
    <col min="268" max="268" width="10.33203125" style="19" bestFit="1" customWidth="1"/>
    <col min="269" max="512" width="9.109375" style="19"/>
    <col min="513" max="513" width="7.5546875" style="19" customWidth="1"/>
    <col min="514" max="514" width="61.33203125" style="19" customWidth="1"/>
    <col min="515" max="515" width="20" style="19" bestFit="1" customWidth="1"/>
    <col min="516" max="516" width="15.6640625" style="19" customWidth="1"/>
    <col min="517" max="518" width="0" style="19" hidden="1" customWidth="1"/>
    <col min="519" max="519" width="15.88671875" style="19" customWidth="1"/>
    <col min="520" max="520" width="16.33203125" style="19" bestFit="1" customWidth="1"/>
    <col min="521" max="522" width="0" style="19" hidden="1" customWidth="1"/>
    <col min="523" max="523" width="15.6640625" style="19" customWidth="1"/>
    <col min="524" max="524" width="10.33203125" style="19" bestFit="1" customWidth="1"/>
    <col min="525" max="768" width="9.109375" style="19"/>
    <col min="769" max="769" width="7.5546875" style="19" customWidth="1"/>
    <col min="770" max="770" width="61.33203125" style="19" customWidth="1"/>
    <col min="771" max="771" width="20" style="19" bestFit="1" customWidth="1"/>
    <col min="772" max="772" width="15.6640625" style="19" customWidth="1"/>
    <col min="773" max="774" width="0" style="19" hidden="1" customWidth="1"/>
    <col min="775" max="775" width="15.88671875" style="19" customWidth="1"/>
    <col min="776" max="776" width="16.33203125" style="19" bestFit="1" customWidth="1"/>
    <col min="777" max="778" width="0" style="19" hidden="1" customWidth="1"/>
    <col min="779" max="779" width="15.6640625" style="19" customWidth="1"/>
    <col min="780" max="780" width="10.33203125" style="19" bestFit="1" customWidth="1"/>
    <col min="781" max="1024" width="9.109375" style="19"/>
    <col min="1025" max="1025" width="7.5546875" style="19" customWidth="1"/>
    <col min="1026" max="1026" width="61.33203125" style="19" customWidth="1"/>
    <col min="1027" max="1027" width="20" style="19" bestFit="1" customWidth="1"/>
    <col min="1028" max="1028" width="15.6640625" style="19" customWidth="1"/>
    <col min="1029" max="1030" width="0" style="19" hidden="1" customWidth="1"/>
    <col min="1031" max="1031" width="15.88671875" style="19" customWidth="1"/>
    <col min="1032" max="1032" width="16.33203125" style="19" bestFit="1" customWidth="1"/>
    <col min="1033" max="1034" width="0" style="19" hidden="1" customWidth="1"/>
    <col min="1035" max="1035" width="15.6640625" style="19" customWidth="1"/>
    <col min="1036" max="1036" width="10.33203125" style="19" bestFit="1" customWidth="1"/>
    <col min="1037" max="1280" width="9.109375" style="19"/>
    <col min="1281" max="1281" width="7.5546875" style="19" customWidth="1"/>
    <col min="1282" max="1282" width="61.33203125" style="19" customWidth="1"/>
    <col min="1283" max="1283" width="20" style="19" bestFit="1" customWidth="1"/>
    <col min="1284" max="1284" width="15.6640625" style="19" customWidth="1"/>
    <col min="1285" max="1286" width="0" style="19" hidden="1" customWidth="1"/>
    <col min="1287" max="1287" width="15.88671875" style="19" customWidth="1"/>
    <col min="1288" max="1288" width="16.33203125" style="19" bestFit="1" customWidth="1"/>
    <col min="1289" max="1290" width="0" style="19" hidden="1" customWidth="1"/>
    <col min="1291" max="1291" width="15.6640625" style="19" customWidth="1"/>
    <col min="1292" max="1292" width="10.33203125" style="19" bestFit="1" customWidth="1"/>
    <col min="1293" max="1536" width="9.109375" style="19"/>
    <col min="1537" max="1537" width="7.5546875" style="19" customWidth="1"/>
    <col min="1538" max="1538" width="61.33203125" style="19" customWidth="1"/>
    <col min="1539" max="1539" width="20" style="19" bestFit="1" customWidth="1"/>
    <col min="1540" max="1540" width="15.6640625" style="19" customWidth="1"/>
    <col min="1541" max="1542" width="0" style="19" hidden="1" customWidth="1"/>
    <col min="1543" max="1543" width="15.88671875" style="19" customWidth="1"/>
    <col min="1544" max="1544" width="16.33203125" style="19" bestFit="1" customWidth="1"/>
    <col min="1545" max="1546" width="0" style="19" hidden="1" customWidth="1"/>
    <col min="1547" max="1547" width="15.6640625" style="19" customWidth="1"/>
    <col min="1548" max="1548" width="10.33203125" style="19" bestFit="1" customWidth="1"/>
    <col min="1549" max="1792" width="9.109375" style="19"/>
    <col min="1793" max="1793" width="7.5546875" style="19" customWidth="1"/>
    <col min="1794" max="1794" width="61.33203125" style="19" customWidth="1"/>
    <col min="1795" max="1795" width="20" style="19" bestFit="1" customWidth="1"/>
    <col min="1796" max="1796" width="15.6640625" style="19" customWidth="1"/>
    <col min="1797" max="1798" width="0" style="19" hidden="1" customWidth="1"/>
    <col min="1799" max="1799" width="15.88671875" style="19" customWidth="1"/>
    <col min="1800" max="1800" width="16.33203125" style="19" bestFit="1" customWidth="1"/>
    <col min="1801" max="1802" width="0" style="19" hidden="1" customWidth="1"/>
    <col min="1803" max="1803" width="15.6640625" style="19" customWidth="1"/>
    <col min="1804" max="1804" width="10.33203125" style="19" bestFit="1" customWidth="1"/>
    <col min="1805" max="2048" width="9.109375" style="19"/>
    <col min="2049" max="2049" width="7.5546875" style="19" customWidth="1"/>
    <col min="2050" max="2050" width="61.33203125" style="19" customWidth="1"/>
    <col min="2051" max="2051" width="20" style="19" bestFit="1" customWidth="1"/>
    <col min="2052" max="2052" width="15.6640625" style="19" customWidth="1"/>
    <col min="2053" max="2054" width="0" style="19" hidden="1" customWidth="1"/>
    <col min="2055" max="2055" width="15.88671875" style="19" customWidth="1"/>
    <col min="2056" max="2056" width="16.33203125" style="19" bestFit="1" customWidth="1"/>
    <col min="2057" max="2058" width="0" style="19" hidden="1" customWidth="1"/>
    <col min="2059" max="2059" width="15.6640625" style="19" customWidth="1"/>
    <col min="2060" max="2060" width="10.33203125" style="19" bestFit="1" customWidth="1"/>
    <col min="2061" max="2304" width="9.109375" style="19"/>
    <col min="2305" max="2305" width="7.5546875" style="19" customWidth="1"/>
    <col min="2306" max="2306" width="61.33203125" style="19" customWidth="1"/>
    <col min="2307" max="2307" width="20" style="19" bestFit="1" customWidth="1"/>
    <col min="2308" max="2308" width="15.6640625" style="19" customWidth="1"/>
    <col min="2309" max="2310" width="0" style="19" hidden="1" customWidth="1"/>
    <col min="2311" max="2311" width="15.88671875" style="19" customWidth="1"/>
    <col min="2312" max="2312" width="16.33203125" style="19" bestFit="1" customWidth="1"/>
    <col min="2313" max="2314" width="0" style="19" hidden="1" customWidth="1"/>
    <col min="2315" max="2315" width="15.6640625" style="19" customWidth="1"/>
    <col min="2316" max="2316" width="10.33203125" style="19" bestFit="1" customWidth="1"/>
    <col min="2317" max="2560" width="9.109375" style="19"/>
    <col min="2561" max="2561" width="7.5546875" style="19" customWidth="1"/>
    <col min="2562" max="2562" width="61.33203125" style="19" customWidth="1"/>
    <col min="2563" max="2563" width="20" style="19" bestFit="1" customWidth="1"/>
    <col min="2564" max="2564" width="15.6640625" style="19" customWidth="1"/>
    <col min="2565" max="2566" width="0" style="19" hidden="1" customWidth="1"/>
    <col min="2567" max="2567" width="15.88671875" style="19" customWidth="1"/>
    <col min="2568" max="2568" width="16.33203125" style="19" bestFit="1" customWidth="1"/>
    <col min="2569" max="2570" width="0" style="19" hidden="1" customWidth="1"/>
    <col min="2571" max="2571" width="15.6640625" style="19" customWidth="1"/>
    <col min="2572" max="2572" width="10.33203125" style="19" bestFit="1" customWidth="1"/>
    <col min="2573" max="2816" width="9.109375" style="19"/>
    <col min="2817" max="2817" width="7.5546875" style="19" customWidth="1"/>
    <col min="2818" max="2818" width="61.33203125" style="19" customWidth="1"/>
    <col min="2819" max="2819" width="20" style="19" bestFit="1" customWidth="1"/>
    <col min="2820" max="2820" width="15.6640625" style="19" customWidth="1"/>
    <col min="2821" max="2822" width="0" style="19" hidden="1" customWidth="1"/>
    <col min="2823" max="2823" width="15.88671875" style="19" customWidth="1"/>
    <col min="2824" max="2824" width="16.33203125" style="19" bestFit="1" customWidth="1"/>
    <col min="2825" max="2826" width="0" style="19" hidden="1" customWidth="1"/>
    <col min="2827" max="2827" width="15.6640625" style="19" customWidth="1"/>
    <col min="2828" max="2828" width="10.33203125" style="19" bestFit="1" customWidth="1"/>
    <col min="2829" max="3072" width="9.109375" style="19"/>
    <col min="3073" max="3073" width="7.5546875" style="19" customWidth="1"/>
    <col min="3074" max="3074" width="61.33203125" style="19" customWidth="1"/>
    <col min="3075" max="3075" width="20" style="19" bestFit="1" customWidth="1"/>
    <col min="3076" max="3076" width="15.6640625" style="19" customWidth="1"/>
    <col min="3077" max="3078" width="0" style="19" hidden="1" customWidth="1"/>
    <col min="3079" max="3079" width="15.88671875" style="19" customWidth="1"/>
    <col min="3080" max="3080" width="16.33203125" style="19" bestFit="1" customWidth="1"/>
    <col min="3081" max="3082" width="0" style="19" hidden="1" customWidth="1"/>
    <col min="3083" max="3083" width="15.6640625" style="19" customWidth="1"/>
    <col min="3084" max="3084" width="10.33203125" style="19" bestFit="1" customWidth="1"/>
    <col min="3085" max="3328" width="9.109375" style="19"/>
    <col min="3329" max="3329" width="7.5546875" style="19" customWidth="1"/>
    <col min="3330" max="3330" width="61.33203125" style="19" customWidth="1"/>
    <col min="3331" max="3331" width="20" style="19" bestFit="1" customWidth="1"/>
    <col min="3332" max="3332" width="15.6640625" style="19" customWidth="1"/>
    <col min="3333" max="3334" width="0" style="19" hidden="1" customWidth="1"/>
    <col min="3335" max="3335" width="15.88671875" style="19" customWidth="1"/>
    <col min="3336" max="3336" width="16.33203125" style="19" bestFit="1" customWidth="1"/>
    <col min="3337" max="3338" width="0" style="19" hidden="1" customWidth="1"/>
    <col min="3339" max="3339" width="15.6640625" style="19" customWidth="1"/>
    <col min="3340" max="3340" width="10.33203125" style="19" bestFit="1" customWidth="1"/>
    <col min="3341" max="3584" width="9.109375" style="19"/>
    <col min="3585" max="3585" width="7.5546875" style="19" customWidth="1"/>
    <col min="3586" max="3586" width="61.33203125" style="19" customWidth="1"/>
    <col min="3587" max="3587" width="20" style="19" bestFit="1" customWidth="1"/>
    <col min="3588" max="3588" width="15.6640625" style="19" customWidth="1"/>
    <col min="3589" max="3590" width="0" style="19" hidden="1" customWidth="1"/>
    <col min="3591" max="3591" width="15.88671875" style="19" customWidth="1"/>
    <col min="3592" max="3592" width="16.33203125" style="19" bestFit="1" customWidth="1"/>
    <col min="3593" max="3594" width="0" style="19" hidden="1" customWidth="1"/>
    <col min="3595" max="3595" width="15.6640625" style="19" customWidth="1"/>
    <col min="3596" max="3596" width="10.33203125" style="19" bestFit="1" customWidth="1"/>
    <col min="3597" max="3840" width="9.109375" style="19"/>
    <col min="3841" max="3841" width="7.5546875" style="19" customWidth="1"/>
    <col min="3842" max="3842" width="61.33203125" style="19" customWidth="1"/>
    <col min="3843" max="3843" width="20" style="19" bestFit="1" customWidth="1"/>
    <col min="3844" max="3844" width="15.6640625" style="19" customWidth="1"/>
    <col min="3845" max="3846" width="0" style="19" hidden="1" customWidth="1"/>
    <col min="3847" max="3847" width="15.88671875" style="19" customWidth="1"/>
    <col min="3848" max="3848" width="16.33203125" style="19" bestFit="1" customWidth="1"/>
    <col min="3849" max="3850" width="0" style="19" hidden="1" customWidth="1"/>
    <col min="3851" max="3851" width="15.6640625" style="19" customWidth="1"/>
    <col min="3852" max="3852" width="10.33203125" style="19" bestFit="1" customWidth="1"/>
    <col min="3853" max="4096" width="9.109375" style="19"/>
    <col min="4097" max="4097" width="7.5546875" style="19" customWidth="1"/>
    <col min="4098" max="4098" width="61.33203125" style="19" customWidth="1"/>
    <col min="4099" max="4099" width="20" style="19" bestFit="1" customWidth="1"/>
    <col min="4100" max="4100" width="15.6640625" style="19" customWidth="1"/>
    <col min="4101" max="4102" width="0" style="19" hidden="1" customWidth="1"/>
    <col min="4103" max="4103" width="15.88671875" style="19" customWidth="1"/>
    <col min="4104" max="4104" width="16.33203125" style="19" bestFit="1" customWidth="1"/>
    <col min="4105" max="4106" width="0" style="19" hidden="1" customWidth="1"/>
    <col min="4107" max="4107" width="15.6640625" style="19" customWidth="1"/>
    <col min="4108" max="4108" width="10.33203125" style="19" bestFit="1" customWidth="1"/>
    <col min="4109" max="4352" width="9.109375" style="19"/>
    <col min="4353" max="4353" width="7.5546875" style="19" customWidth="1"/>
    <col min="4354" max="4354" width="61.33203125" style="19" customWidth="1"/>
    <col min="4355" max="4355" width="20" style="19" bestFit="1" customWidth="1"/>
    <col min="4356" max="4356" width="15.6640625" style="19" customWidth="1"/>
    <col min="4357" max="4358" width="0" style="19" hidden="1" customWidth="1"/>
    <col min="4359" max="4359" width="15.88671875" style="19" customWidth="1"/>
    <col min="4360" max="4360" width="16.33203125" style="19" bestFit="1" customWidth="1"/>
    <col min="4361" max="4362" width="0" style="19" hidden="1" customWidth="1"/>
    <col min="4363" max="4363" width="15.6640625" style="19" customWidth="1"/>
    <col min="4364" max="4364" width="10.33203125" style="19" bestFit="1" customWidth="1"/>
    <col min="4365" max="4608" width="9.109375" style="19"/>
    <col min="4609" max="4609" width="7.5546875" style="19" customWidth="1"/>
    <col min="4610" max="4610" width="61.33203125" style="19" customWidth="1"/>
    <col min="4611" max="4611" width="20" style="19" bestFit="1" customWidth="1"/>
    <col min="4612" max="4612" width="15.6640625" style="19" customWidth="1"/>
    <col min="4613" max="4614" width="0" style="19" hidden="1" customWidth="1"/>
    <col min="4615" max="4615" width="15.88671875" style="19" customWidth="1"/>
    <col min="4616" max="4616" width="16.33203125" style="19" bestFit="1" customWidth="1"/>
    <col min="4617" max="4618" width="0" style="19" hidden="1" customWidth="1"/>
    <col min="4619" max="4619" width="15.6640625" style="19" customWidth="1"/>
    <col min="4620" max="4620" width="10.33203125" style="19" bestFit="1" customWidth="1"/>
    <col min="4621" max="4864" width="9.109375" style="19"/>
    <col min="4865" max="4865" width="7.5546875" style="19" customWidth="1"/>
    <col min="4866" max="4866" width="61.33203125" style="19" customWidth="1"/>
    <col min="4867" max="4867" width="20" style="19" bestFit="1" customWidth="1"/>
    <col min="4868" max="4868" width="15.6640625" style="19" customWidth="1"/>
    <col min="4869" max="4870" width="0" style="19" hidden="1" customWidth="1"/>
    <col min="4871" max="4871" width="15.88671875" style="19" customWidth="1"/>
    <col min="4872" max="4872" width="16.33203125" style="19" bestFit="1" customWidth="1"/>
    <col min="4873" max="4874" width="0" style="19" hidden="1" customWidth="1"/>
    <col min="4875" max="4875" width="15.6640625" style="19" customWidth="1"/>
    <col min="4876" max="4876" width="10.33203125" style="19" bestFit="1" customWidth="1"/>
    <col min="4877" max="5120" width="9.109375" style="19"/>
    <col min="5121" max="5121" width="7.5546875" style="19" customWidth="1"/>
    <col min="5122" max="5122" width="61.33203125" style="19" customWidth="1"/>
    <col min="5123" max="5123" width="20" style="19" bestFit="1" customWidth="1"/>
    <col min="5124" max="5124" width="15.6640625" style="19" customWidth="1"/>
    <col min="5125" max="5126" width="0" style="19" hidden="1" customWidth="1"/>
    <col min="5127" max="5127" width="15.88671875" style="19" customWidth="1"/>
    <col min="5128" max="5128" width="16.33203125" style="19" bestFit="1" customWidth="1"/>
    <col min="5129" max="5130" width="0" style="19" hidden="1" customWidth="1"/>
    <col min="5131" max="5131" width="15.6640625" style="19" customWidth="1"/>
    <col min="5132" max="5132" width="10.33203125" style="19" bestFit="1" customWidth="1"/>
    <col min="5133" max="5376" width="9.109375" style="19"/>
    <col min="5377" max="5377" width="7.5546875" style="19" customWidth="1"/>
    <col min="5378" max="5378" width="61.33203125" style="19" customWidth="1"/>
    <col min="5379" max="5379" width="20" style="19" bestFit="1" customWidth="1"/>
    <col min="5380" max="5380" width="15.6640625" style="19" customWidth="1"/>
    <col min="5381" max="5382" width="0" style="19" hidden="1" customWidth="1"/>
    <col min="5383" max="5383" width="15.88671875" style="19" customWidth="1"/>
    <col min="5384" max="5384" width="16.33203125" style="19" bestFit="1" customWidth="1"/>
    <col min="5385" max="5386" width="0" style="19" hidden="1" customWidth="1"/>
    <col min="5387" max="5387" width="15.6640625" style="19" customWidth="1"/>
    <col min="5388" max="5388" width="10.33203125" style="19" bestFit="1" customWidth="1"/>
    <col min="5389" max="5632" width="9.109375" style="19"/>
    <col min="5633" max="5633" width="7.5546875" style="19" customWidth="1"/>
    <col min="5634" max="5634" width="61.33203125" style="19" customWidth="1"/>
    <col min="5635" max="5635" width="20" style="19" bestFit="1" customWidth="1"/>
    <col min="5636" max="5636" width="15.6640625" style="19" customWidth="1"/>
    <col min="5637" max="5638" width="0" style="19" hidden="1" customWidth="1"/>
    <col min="5639" max="5639" width="15.88671875" style="19" customWidth="1"/>
    <col min="5640" max="5640" width="16.33203125" style="19" bestFit="1" customWidth="1"/>
    <col min="5641" max="5642" width="0" style="19" hidden="1" customWidth="1"/>
    <col min="5643" max="5643" width="15.6640625" style="19" customWidth="1"/>
    <col min="5644" max="5644" width="10.33203125" style="19" bestFit="1" customWidth="1"/>
    <col min="5645" max="5888" width="9.109375" style="19"/>
    <col min="5889" max="5889" width="7.5546875" style="19" customWidth="1"/>
    <col min="5890" max="5890" width="61.33203125" style="19" customWidth="1"/>
    <col min="5891" max="5891" width="20" style="19" bestFit="1" customWidth="1"/>
    <col min="5892" max="5892" width="15.6640625" style="19" customWidth="1"/>
    <col min="5893" max="5894" width="0" style="19" hidden="1" customWidth="1"/>
    <col min="5895" max="5895" width="15.88671875" style="19" customWidth="1"/>
    <col min="5896" max="5896" width="16.33203125" style="19" bestFit="1" customWidth="1"/>
    <col min="5897" max="5898" width="0" style="19" hidden="1" customWidth="1"/>
    <col min="5899" max="5899" width="15.6640625" style="19" customWidth="1"/>
    <col min="5900" max="5900" width="10.33203125" style="19" bestFit="1" customWidth="1"/>
    <col min="5901" max="6144" width="9.109375" style="19"/>
    <col min="6145" max="6145" width="7.5546875" style="19" customWidth="1"/>
    <col min="6146" max="6146" width="61.33203125" style="19" customWidth="1"/>
    <col min="6147" max="6147" width="20" style="19" bestFit="1" customWidth="1"/>
    <col min="6148" max="6148" width="15.6640625" style="19" customWidth="1"/>
    <col min="6149" max="6150" width="0" style="19" hidden="1" customWidth="1"/>
    <col min="6151" max="6151" width="15.88671875" style="19" customWidth="1"/>
    <col min="6152" max="6152" width="16.33203125" style="19" bestFit="1" customWidth="1"/>
    <col min="6153" max="6154" width="0" style="19" hidden="1" customWidth="1"/>
    <col min="6155" max="6155" width="15.6640625" style="19" customWidth="1"/>
    <col min="6156" max="6156" width="10.33203125" style="19" bestFit="1" customWidth="1"/>
    <col min="6157" max="6400" width="9.109375" style="19"/>
    <col min="6401" max="6401" width="7.5546875" style="19" customWidth="1"/>
    <col min="6402" max="6402" width="61.33203125" style="19" customWidth="1"/>
    <col min="6403" max="6403" width="20" style="19" bestFit="1" customWidth="1"/>
    <col min="6404" max="6404" width="15.6640625" style="19" customWidth="1"/>
    <col min="6405" max="6406" width="0" style="19" hidden="1" customWidth="1"/>
    <col min="6407" max="6407" width="15.88671875" style="19" customWidth="1"/>
    <col min="6408" max="6408" width="16.33203125" style="19" bestFit="1" customWidth="1"/>
    <col min="6409" max="6410" width="0" style="19" hidden="1" customWidth="1"/>
    <col min="6411" max="6411" width="15.6640625" style="19" customWidth="1"/>
    <col min="6412" max="6412" width="10.33203125" style="19" bestFit="1" customWidth="1"/>
    <col min="6413" max="6656" width="9.109375" style="19"/>
    <col min="6657" max="6657" width="7.5546875" style="19" customWidth="1"/>
    <col min="6658" max="6658" width="61.33203125" style="19" customWidth="1"/>
    <col min="6659" max="6659" width="20" style="19" bestFit="1" customWidth="1"/>
    <col min="6660" max="6660" width="15.6640625" style="19" customWidth="1"/>
    <col min="6661" max="6662" width="0" style="19" hidden="1" customWidth="1"/>
    <col min="6663" max="6663" width="15.88671875" style="19" customWidth="1"/>
    <col min="6664" max="6664" width="16.33203125" style="19" bestFit="1" customWidth="1"/>
    <col min="6665" max="6666" width="0" style="19" hidden="1" customWidth="1"/>
    <col min="6667" max="6667" width="15.6640625" style="19" customWidth="1"/>
    <col min="6668" max="6668" width="10.33203125" style="19" bestFit="1" customWidth="1"/>
    <col min="6669" max="6912" width="9.109375" style="19"/>
    <col min="6913" max="6913" width="7.5546875" style="19" customWidth="1"/>
    <col min="6914" max="6914" width="61.33203125" style="19" customWidth="1"/>
    <col min="6915" max="6915" width="20" style="19" bestFit="1" customWidth="1"/>
    <col min="6916" max="6916" width="15.6640625" style="19" customWidth="1"/>
    <col min="6917" max="6918" width="0" style="19" hidden="1" customWidth="1"/>
    <col min="6919" max="6919" width="15.88671875" style="19" customWidth="1"/>
    <col min="6920" max="6920" width="16.33203125" style="19" bestFit="1" customWidth="1"/>
    <col min="6921" max="6922" width="0" style="19" hidden="1" customWidth="1"/>
    <col min="6923" max="6923" width="15.6640625" style="19" customWidth="1"/>
    <col min="6924" max="6924" width="10.33203125" style="19" bestFit="1" customWidth="1"/>
    <col min="6925" max="7168" width="9.109375" style="19"/>
    <col min="7169" max="7169" width="7.5546875" style="19" customWidth="1"/>
    <col min="7170" max="7170" width="61.33203125" style="19" customWidth="1"/>
    <col min="7171" max="7171" width="20" style="19" bestFit="1" customWidth="1"/>
    <col min="7172" max="7172" width="15.6640625" style="19" customWidth="1"/>
    <col min="7173" max="7174" width="0" style="19" hidden="1" customWidth="1"/>
    <col min="7175" max="7175" width="15.88671875" style="19" customWidth="1"/>
    <col min="7176" max="7176" width="16.33203125" style="19" bestFit="1" customWidth="1"/>
    <col min="7177" max="7178" width="0" style="19" hidden="1" customWidth="1"/>
    <col min="7179" max="7179" width="15.6640625" style="19" customWidth="1"/>
    <col min="7180" max="7180" width="10.33203125" style="19" bestFit="1" customWidth="1"/>
    <col min="7181" max="7424" width="9.109375" style="19"/>
    <col min="7425" max="7425" width="7.5546875" style="19" customWidth="1"/>
    <col min="7426" max="7426" width="61.33203125" style="19" customWidth="1"/>
    <col min="7427" max="7427" width="20" style="19" bestFit="1" customWidth="1"/>
    <col min="7428" max="7428" width="15.6640625" style="19" customWidth="1"/>
    <col min="7429" max="7430" width="0" style="19" hidden="1" customWidth="1"/>
    <col min="7431" max="7431" width="15.88671875" style="19" customWidth="1"/>
    <col min="7432" max="7432" width="16.33203125" style="19" bestFit="1" customWidth="1"/>
    <col min="7433" max="7434" width="0" style="19" hidden="1" customWidth="1"/>
    <col min="7435" max="7435" width="15.6640625" style="19" customWidth="1"/>
    <col min="7436" max="7436" width="10.33203125" style="19" bestFit="1" customWidth="1"/>
    <col min="7437" max="7680" width="9.109375" style="19"/>
    <col min="7681" max="7681" width="7.5546875" style="19" customWidth="1"/>
    <col min="7682" max="7682" width="61.33203125" style="19" customWidth="1"/>
    <col min="7683" max="7683" width="20" style="19" bestFit="1" customWidth="1"/>
    <col min="7684" max="7684" width="15.6640625" style="19" customWidth="1"/>
    <col min="7685" max="7686" width="0" style="19" hidden="1" customWidth="1"/>
    <col min="7687" max="7687" width="15.88671875" style="19" customWidth="1"/>
    <col min="7688" max="7688" width="16.33203125" style="19" bestFit="1" customWidth="1"/>
    <col min="7689" max="7690" width="0" style="19" hidden="1" customWidth="1"/>
    <col min="7691" max="7691" width="15.6640625" style="19" customWidth="1"/>
    <col min="7692" max="7692" width="10.33203125" style="19" bestFit="1" customWidth="1"/>
    <col min="7693" max="7936" width="9.109375" style="19"/>
    <col min="7937" max="7937" width="7.5546875" style="19" customWidth="1"/>
    <col min="7938" max="7938" width="61.33203125" style="19" customWidth="1"/>
    <col min="7939" max="7939" width="20" style="19" bestFit="1" customWidth="1"/>
    <col min="7940" max="7940" width="15.6640625" style="19" customWidth="1"/>
    <col min="7941" max="7942" width="0" style="19" hidden="1" customWidth="1"/>
    <col min="7943" max="7943" width="15.88671875" style="19" customWidth="1"/>
    <col min="7944" max="7944" width="16.33203125" style="19" bestFit="1" customWidth="1"/>
    <col min="7945" max="7946" width="0" style="19" hidden="1" customWidth="1"/>
    <col min="7947" max="7947" width="15.6640625" style="19" customWidth="1"/>
    <col min="7948" max="7948" width="10.33203125" style="19" bestFit="1" customWidth="1"/>
    <col min="7949" max="8192" width="9.109375" style="19"/>
    <col min="8193" max="8193" width="7.5546875" style="19" customWidth="1"/>
    <col min="8194" max="8194" width="61.33203125" style="19" customWidth="1"/>
    <col min="8195" max="8195" width="20" style="19" bestFit="1" customWidth="1"/>
    <col min="8196" max="8196" width="15.6640625" style="19" customWidth="1"/>
    <col min="8197" max="8198" width="0" style="19" hidden="1" customWidth="1"/>
    <col min="8199" max="8199" width="15.88671875" style="19" customWidth="1"/>
    <col min="8200" max="8200" width="16.33203125" style="19" bestFit="1" customWidth="1"/>
    <col min="8201" max="8202" width="0" style="19" hidden="1" customWidth="1"/>
    <col min="8203" max="8203" width="15.6640625" style="19" customWidth="1"/>
    <col min="8204" max="8204" width="10.33203125" style="19" bestFit="1" customWidth="1"/>
    <col min="8205" max="8448" width="9.109375" style="19"/>
    <col min="8449" max="8449" width="7.5546875" style="19" customWidth="1"/>
    <col min="8450" max="8450" width="61.33203125" style="19" customWidth="1"/>
    <col min="8451" max="8451" width="20" style="19" bestFit="1" customWidth="1"/>
    <col min="8452" max="8452" width="15.6640625" style="19" customWidth="1"/>
    <col min="8453" max="8454" width="0" style="19" hidden="1" customWidth="1"/>
    <col min="8455" max="8455" width="15.88671875" style="19" customWidth="1"/>
    <col min="8456" max="8456" width="16.33203125" style="19" bestFit="1" customWidth="1"/>
    <col min="8457" max="8458" width="0" style="19" hidden="1" customWidth="1"/>
    <col min="8459" max="8459" width="15.6640625" style="19" customWidth="1"/>
    <col min="8460" max="8460" width="10.33203125" style="19" bestFit="1" customWidth="1"/>
    <col min="8461" max="8704" width="9.109375" style="19"/>
    <col min="8705" max="8705" width="7.5546875" style="19" customWidth="1"/>
    <col min="8706" max="8706" width="61.33203125" style="19" customWidth="1"/>
    <col min="8707" max="8707" width="20" style="19" bestFit="1" customWidth="1"/>
    <col min="8708" max="8708" width="15.6640625" style="19" customWidth="1"/>
    <col min="8709" max="8710" width="0" style="19" hidden="1" customWidth="1"/>
    <col min="8711" max="8711" width="15.88671875" style="19" customWidth="1"/>
    <col min="8712" max="8712" width="16.33203125" style="19" bestFit="1" customWidth="1"/>
    <col min="8713" max="8714" width="0" style="19" hidden="1" customWidth="1"/>
    <col min="8715" max="8715" width="15.6640625" style="19" customWidth="1"/>
    <col min="8716" max="8716" width="10.33203125" style="19" bestFit="1" customWidth="1"/>
    <col min="8717" max="8960" width="9.109375" style="19"/>
    <col min="8961" max="8961" width="7.5546875" style="19" customWidth="1"/>
    <col min="8962" max="8962" width="61.33203125" style="19" customWidth="1"/>
    <col min="8963" max="8963" width="20" style="19" bestFit="1" customWidth="1"/>
    <col min="8964" max="8964" width="15.6640625" style="19" customWidth="1"/>
    <col min="8965" max="8966" width="0" style="19" hidden="1" customWidth="1"/>
    <col min="8967" max="8967" width="15.88671875" style="19" customWidth="1"/>
    <col min="8968" max="8968" width="16.33203125" style="19" bestFit="1" customWidth="1"/>
    <col min="8969" max="8970" width="0" style="19" hidden="1" customWidth="1"/>
    <col min="8971" max="8971" width="15.6640625" style="19" customWidth="1"/>
    <col min="8972" max="8972" width="10.33203125" style="19" bestFit="1" customWidth="1"/>
    <col min="8973" max="9216" width="9.109375" style="19"/>
    <col min="9217" max="9217" width="7.5546875" style="19" customWidth="1"/>
    <col min="9218" max="9218" width="61.33203125" style="19" customWidth="1"/>
    <col min="9219" max="9219" width="20" style="19" bestFit="1" customWidth="1"/>
    <col min="9220" max="9220" width="15.6640625" style="19" customWidth="1"/>
    <col min="9221" max="9222" width="0" style="19" hidden="1" customWidth="1"/>
    <col min="9223" max="9223" width="15.88671875" style="19" customWidth="1"/>
    <col min="9224" max="9224" width="16.33203125" style="19" bestFit="1" customWidth="1"/>
    <col min="9225" max="9226" width="0" style="19" hidden="1" customWidth="1"/>
    <col min="9227" max="9227" width="15.6640625" style="19" customWidth="1"/>
    <col min="9228" max="9228" width="10.33203125" style="19" bestFit="1" customWidth="1"/>
    <col min="9229" max="9472" width="9.109375" style="19"/>
    <col min="9473" max="9473" width="7.5546875" style="19" customWidth="1"/>
    <col min="9474" max="9474" width="61.33203125" style="19" customWidth="1"/>
    <col min="9475" max="9475" width="20" style="19" bestFit="1" customWidth="1"/>
    <col min="9476" max="9476" width="15.6640625" style="19" customWidth="1"/>
    <col min="9477" max="9478" width="0" style="19" hidden="1" customWidth="1"/>
    <col min="9479" max="9479" width="15.88671875" style="19" customWidth="1"/>
    <col min="9480" max="9480" width="16.33203125" style="19" bestFit="1" customWidth="1"/>
    <col min="9481" max="9482" width="0" style="19" hidden="1" customWidth="1"/>
    <col min="9483" max="9483" width="15.6640625" style="19" customWidth="1"/>
    <col min="9484" max="9484" width="10.33203125" style="19" bestFit="1" customWidth="1"/>
    <col min="9485" max="9728" width="9.109375" style="19"/>
    <col min="9729" max="9729" width="7.5546875" style="19" customWidth="1"/>
    <col min="9730" max="9730" width="61.33203125" style="19" customWidth="1"/>
    <col min="9731" max="9731" width="20" style="19" bestFit="1" customWidth="1"/>
    <col min="9732" max="9732" width="15.6640625" style="19" customWidth="1"/>
    <col min="9733" max="9734" width="0" style="19" hidden="1" customWidth="1"/>
    <col min="9735" max="9735" width="15.88671875" style="19" customWidth="1"/>
    <col min="9736" max="9736" width="16.33203125" style="19" bestFit="1" customWidth="1"/>
    <col min="9737" max="9738" width="0" style="19" hidden="1" customWidth="1"/>
    <col min="9739" max="9739" width="15.6640625" style="19" customWidth="1"/>
    <col min="9740" max="9740" width="10.33203125" style="19" bestFit="1" customWidth="1"/>
    <col min="9741" max="9984" width="9.109375" style="19"/>
    <col min="9985" max="9985" width="7.5546875" style="19" customWidth="1"/>
    <col min="9986" max="9986" width="61.33203125" style="19" customWidth="1"/>
    <col min="9987" max="9987" width="20" style="19" bestFit="1" customWidth="1"/>
    <col min="9988" max="9988" width="15.6640625" style="19" customWidth="1"/>
    <col min="9989" max="9990" width="0" style="19" hidden="1" customWidth="1"/>
    <col min="9991" max="9991" width="15.88671875" style="19" customWidth="1"/>
    <col min="9992" max="9992" width="16.33203125" style="19" bestFit="1" customWidth="1"/>
    <col min="9993" max="9994" width="0" style="19" hidden="1" customWidth="1"/>
    <col min="9995" max="9995" width="15.6640625" style="19" customWidth="1"/>
    <col min="9996" max="9996" width="10.33203125" style="19" bestFit="1" customWidth="1"/>
    <col min="9997" max="10240" width="9.109375" style="19"/>
    <col min="10241" max="10241" width="7.5546875" style="19" customWidth="1"/>
    <col min="10242" max="10242" width="61.33203125" style="19" customWidth="1"/>
    <col min="10243" max="10243" width="20" style="19" bestFit="1" customWidth="1"/>
    <col min="10244" max="10244" width="15.6640625" style="19" customWidth="1"/>
    <col min="10245" max="10246" width="0" style="19" hidden="1" customWidth="1"/>
    <col min="10247" max="10247" width="15.88671875" style="19" customWidth="1"/>
    <col min="10248" max="10248" width="16.33203125" style="19" bestFit="1" customWidth="1"/>
    <col min="10249" max="10250" width="0" style="19" hidden="1" customWidth="1"/>
    <col min="10251" max="10251" width="15.6640625" style="19" customWidth="1"/>
    <col min="10252" max="10252" width="10.33203125" style="19" bestFit="1" customWidth="1"/>
    <col min="10253" max="10496" width="9.109375" style="19"/>
    <col min="10497" max="10497" width="7.5546875" style="19" customWidth="1"/>
    <col min="10498" max="10498" width="61.33203125" style="19" customWidth="1"/>
    <col min="10499" max="10499" width="20" style="19" bestFit="1" customWidth="1"/>
    <col min="10500" max="10500" width="15.6640625" style="19" customWidth="1"/>
    <col min="10501" max="10502" width="0" style="19" hidden="1" customWidth="1"/>
    <col min="10503" max="10503" width="15.88671875" style="19" customWidth="1"/>
    <col min="10504" max="10504" width="16.33203125" style="19" bestFit="1" customWidth="1"/>
    <col min="10505" max="10506" width="0" style="19" hidden="1" customWidth="1"/>
    <col min="10507" max="10507" width="15.6640625" style="19" customWidth="1"/>
    <col min="10508" max="10508" width="10.33203125" style="19" bestFit="1" customWidth="1"/>
    <col min="10509" max="10752" width="9.109375" style="19"/>
    <col min="10753" max="10753" width="7.5546875" style="19" customWidth="1"/>
    <col min="10754" max="10754" width="61.33203125" style="19" customWidth="1"/>
    <col min="10755" max="10755" width="20" style="19" bestFit="1" customWidth="1"/>
    <col min="10756" max="10756" width="15.6640625" style="19" customWidth="1"/>
    <col min="10757" max="10758" width="0" style="19" hidden="1" customWidth="1"/>
    <col min="10759" max="10759" width="15.88671875" style="19" customWidth="1"/>
    <col min="10760" max="10760" width="16.33203125" style="19" bestFit="1" customWidth="1"/>
    <col min="10761" max="10762" width="0" style="19" hidden="1" customWidth="1"/>
    <col min="10763" max="10763" width="15.6640625" style="19" customWidth="1"/>
    <col min="10764" max="10764" width="10.33203125" style="19" bestFit="1" customWidth="1"/>
    <col min="10765" max="11008" width="9.109375" style="19"/>
    <col min="11009" max="11009" width="7.5546875" style="19" customWidth="1"/>
    <col min="11010" max="11010" width="61.33203125" style="19" customWidth="1"/>
    <col min="11011" max="11011" width="20" style="19" bestFit="1" customWidth="1"/>
    <col min="11012" max="11012" width="15.6640625" style="19" customWidth="1"/>
    <col min="11013" max="11014" width="0" style="19" hidden="1" customWidth="1"/>
    <col min="11015" max="11015" width="15.88671875" style="19" customWidth="1"/>
    <col min="11016" max="11016" width="16.33203125" style="19" bestFit="1" customWidth="1"/>
    <col min="11017" max="11018" width="0" style="19" hidden="1" customWidth="1"/>
    <col min="11019" max="11019" width="15.6640625" style="19" customWidth="1"/>
    <col min="11020" max="11020" width="10.33203125" style="19" bestFit="1" customWidth="1"/>
    <col min="11021" max="11264" width="9.109375" style="19"/>
    <col min="11265" max="11265" width="7.5546875" style="19" customWidth="1"/>
    <col min="11266" max="11266" width="61.33203125" style="19" customWidth="1"/>
    <col min="11267" max="11267" width="20" style="19" bestFit="1" customWidth="1"/>
    <col min="11268" max="11268" width="15.6640625" style="19" customWidth="1"/>
    <col min="11269" max="11270" width="0" style="19" hidden="1" customWidth="1"/>
    <col min="11271" max="11271" width="15.88671875" style="19" customWidth="1"/>
    <col min="11272" max="11272" width="16.33203125" style="19" bestFit="1" customWidth="1"/>
    <col min="11273" max="11274" width="0" style="19" hidden="1" customWidth="1"/>
    <col min="11275" max="11275" width="15.6640625" style="19" customWidth="1"/>
    <col min="11276" max="11276" width="10.33203125" style="19" bestFit="1" customWidth="1"/>
    <col min="11277" max="11520" width="9.109375" style="19"/>
    <col min="11521" max="11521" width="7.5546875" style="19" customWidth="1"/>
    <col min="11522" max="11522" width="61.33203125" style="19" customWidth="1"/>
    <col min="11523" max="11523" width="20" style="19" bestFit="1" customWidth="1"/>
    <col min="11524" max="11524" width="15.6640625" style="19" customWidth="1"/>
    <col min="11525" max="11526" width="0" style="19" hidden="1" customWidth="1"/>
    <col min="11527" max="11527" width="15.88671875" style="19" customWidth="1"/>
    <col min="11528" max="11528" width="16.33203125" style="19" bestFit="1" customWidth="1"/>
    <col min="11529" max="11530" width="0" style="19" hidden="1" customWidth="1"/>
    <col min="11531" max="11531" width="15.6640625" style="19" customWidth="1"/>
    <col min="11532" max="11532" width="10.33203125" style="19" bestFit="1" customWidth="1"/>
    <col min="11533" max="11776" width="9.109375" style="19"/>
    <col min="11777" max="11777" width="7.5546875" style="19" customWidth="1"/>
    <col min="11778" max="11778" width="61.33203125" style="19" customWidth="1"/>
    <col min="11779" max="11779" width="20" style="19" bestFit="1" customWidth="1"/>
    <col min="11780" max="11780" width="15.6640625" style="19" customWidth="1"/>
    <col min="11781" max="11782" width="0" style="19" hidden="1" customWidth="1"/>
    <col min="11783" max="11783" width="15.88671875" style="19" customWidth="1"/>
    <col min="11784" max="11784" width="16.33203125" style="19" bestFit="1" customWidth="1"/>
    <col min="11785" max="11786" width="0" style="19" hidden="1" customWidth="1"/>
    <col min="11787" max="11787" width="15.6640625" style="19" customWidth="1"/>
    <col min="11788" max="11788" width="10.33203125" style="19" bestFit="1" customWidth="1"/>
    <col min="11789" max="12032" width="9.109375" style="19"/>
    <col min="12033" max="12033" width="7.5546875" style="19" customWidth="1"/>
    <col min="12034" max="12034" width="61.33203125" style="19" customWidth="1"/>
    <col min="12035" max="12035" width="20" style="19" bestFit="1" customWidth="1"/>
    <col min="12036" max="12036" width="15.6640625" style="19" customWidth="1"/>
    <col min="12037" max="12038" width="0" style="19" hidden="1" customWidth="1"/>
    <col min="12039" max="12039" width="15.88671875" style="19" customWidth="1"/>
    <col min="12040" max="12040" width="16.33203125" style="19" bestFit="1" customWidth="1"/>
    <col min="12041" max="12042" width="0" style="19" hidden="1" customWidth="1"/>
    <col min="12043" max="12043" width="15.6640625" style="19" customWidth="1"/>
    <col min="12044" max="12044" width="10.33203125" style="19" bestFit="1" customWidth="1"/>
    <col min="12045" max="12288" width="9.109375" style="19"/>
    <col min="12289" max="12289" width="7.5546875" style="19" customWidth="1"/>
    <col min="12290" max="12290" width="61.33203125" style="19" customWidth="1"/>
    <col min="12291" max="12291" width="20" style="19" bestFit="1" customWidth="1"/>
    <col min="12292" max="12292" width="15.6640625" style="19" customWidth="1"/>
    <col min="12293" max="12294" width="0" style="19" hidden="1" customWidth="1"/>
    <col min="12295" max="12295" width="15.88671875" style="19" customWidth="1"/>
    <col min="12296" max="12296" width="16.33203125" style="19" bestFit="1" customWidth="1"/>
    <col min="12297" max="12298" width="0" style="19" hidden="1" customWidth="1"/>
    <col min="12299" max="12299" width="15.6640625" style="19" customWidth="1"/>
    <col min="12300" max="12300" width="10.33203125" style="19" bestFit="1" customWidth="1"/>
    <col min="12301" max="12544" width="9.109375" style="19"/>
    <col min="12545" max="12545" width="7.5546875" style="19" customWidth="1"/>
    <col min="12546" max="12546" width="61.33203125" style="19" customWidth="1"/>
    <col min="12547" max="12547" width="20" style="19" bestFit="1" customWidth="1"/>
    <col min="12548" max="12548" width="15.6640625" style="19" customWidth="1"/>
    <col min="12549" max="12550" width="0" style="19" hidden="1" customWidth="1"/>
    <col min="12551" max="12551" width="15.88671875" style="19" customWidth="1"/>
    <col min="12552" max="12552" width="16.33203125" style="19" bestFit="1" customWidth="1"/>
    <col min="12553" max="12554" width="0" style="19" hidden="1" customWidth="1"/>
    <col min="12555" max="12555" width="15.6640625" style="19" customWidth="1"/>
    <col min="12556" max="12556" width="10.33203125" style="19" bestFit="1" customWidth="1"/>
    <col min="12557" max="12800" width="9.109375" style="19"/>
    <col min="12801" max="12801" width="7.5546875" style="19" customWidth="1"/>
    <col min="12802" max="12802" width="61.33203125" style="19" customWidth="1"/>
    <col min="12803" max="12803" width="20" style="19" bestFit="1" customWidth="1"/>
    <col min="12804" max="12804" width="15.6640625" style="19" customWidth="1"/>
    <col min="12805" max="12806" width="0" style="19" hidden="1" customWidth="1"/>
    <col min="12807" max="12807" width="15.88671875" style="19" customWidth="1"/>
    <col min="12808" max="12808" width="16.33203125" style="19" bestFit="1" customWidth="1"/>
    <col min="12809" max="12810" width="0" style="19" hidden="1" customWidth="1"/>
    <col min="12811" max="12811" width="15.6640625" style="19" customWidth="1"/>
    <col min="12812" max="12812" width="10.33203125" style="19" bestFit="1" customWidth="1"/>
    <col min="12813" max="13056" width="9.109375" style="19"/>
    <col min="13057" max="13057" width="7.5546875" style="19" customWidth="1"/>
    <col min="13058" max="13058" width="61.33203125" style="19" customWidth="1"/>
    <col min="13059" max="13059" width="20" style="19" bestFit="1" customWidth="1"/>
    <col min="13060" max="13060" width="15.6640625" style="19" customWidth="1"/>
    <col min="13061" max="13062" width="0" style="19" hidden="1" customWidth="1"/>
    <col min="13063" max="13063" width="15.88671875" style="19" customWidth="1"/>
    <col min="13064" max="13064" width="16.33203125" style="19" bestFit="1" customWidth="1"/>
    <col min="13065" max="13066" width="0" style="19" hidden="1" customWidth="1"/>
    <col min="13067" max="13067" width="15.6640625" style="19" customWidth="1"/>
    <col min="13068" max="13068" width="10.33203125" style="19" bestFit="1" customWidth="1"/>
    <col min="13069" max="13312" width="9.109375" style="19"/>
    <col min="13313" max="13313" width="7.5546875" style="19" customWidth="1"/>
    <col min="13314" max="13314" width="61.33203125" style="19" customWidth="1"/>
    <col min="13315" max="13315" width="20" style="19" bestFit="1" customWidth="1"/>
    <col min="13316" max="13316" width="15.6640625" style="19" customWidth="1"/>
    <col min="13317" max="13318" width="0" style="19" hidden="1" customWidth="1"/>
    <col min="13319" max="13319" width="15.88671875" style="19" customWidth="1"/>
    <col min="13320" max="13320" width="16.33203125" style="19" bestFit="1" customWidth="1"/>
    <col min="13321" max="13322" width="0" style="19" hidden="1" customWidth="1"/>
    <col min="13323" max="13323" width="15.6640625" style="19" customWidth="1"/>
    <col min="13324" max="13324" width="10.33203125" style="19" bestFit="1" customWidth="1"/>
    <col min="13325" max="13568" width="9.109375" style="19"/>
    <col min="13569" max="13569" width="7.5546875" style="19" customWidth="1"/>
    <col min="13570" max="13570" width="61.33203125" style="19" customWidth="1"/>
    <col min="13571" max="13571" width="20" style="19" bestFit="1" customWidth="1"/>
    <col min="13572" max="13572" width="15.6640625" style="19" customWidth="1"/>
    <col min="13573" max="13574" width="0" style="19" hidden="1" customWidth="1"/>
    <col min="13575" max="13575" width="15.88671875" style="19" customWidth="1"/>
    <col min="13576" max="13576" width="16.33203125" style="19" bestFit="1" customWidth="1"/>
    <col min="13577" max="13578" width="0" style="19" hidden="1" customWidth="1"/>
    <col min="13579" max="13579" width="15.6640625" style="19" customWidth="1"/>
    <col min="13580" max="13580" width="10.33203125" style="19" bestFit="1" customWidth="1"/>
    <col min="13581" max="13824" width="9.109375" style="19"/>
    <col min="13825" max="13825" width="7.5546875" style="19" customWidth="1"/>
    <col min="13826" max="13826" width="61.33203125" style="19" customWidth="1"/>
    <col min="13827" max="13827" width="20" style="19" bestFit="1" customWidth="1"/>
    <col min="13828" max="13828" width="15.6640625" style="19" customWidth="1"/>
    <col min="13829" max="13830" width="0" style="19" hidden="1" customWidth="1"/>
    <col min="13831" max="13831" width="15.88671875" style="19" customWidth="1"/>
    <col min="13832" max="13832" width="16.33203125" style="19" bestFit="1" customWidth="1"/>
    <col min="13833" max="13834" width="0" style="19" hidden="1" customWidth="1"/>
    <col min="13835" max="13835" width="15.6640625" style="19" customWidth="1"/>
    <col min="13836" max="13836" width="10.33203125" style="19" bestFit="1" customWidth="1"/>
    <col min="13837" max="14080" width="9.109375" style="19"/>
    <col min="14081" max="14081" width="7.5546875" style="19" customWidth="1"/>
    <col min="14082" max="14082" width="61.33203125" style="19" customWidth="1"/>
    <col min="14083" max="14083" width="20" style="19" bestFit="1" customWidth="1"/>
    <col min="14084" max="14084" width="15.6640625" style="19" customWidth="1"/>
    <col min="14085" max="14086" width="0" style="19" hidden="1" customWidth="1"/>
    <col min="14087" max="14087" width="15.88671875" style="19" customWidth="1"/>
    <col min="14088" max="14088" width="16.33203125" style="19" bestFit="1" customWidth="1"/>
    <col min="14089" max="14090" width="0" style="19" hidden="1" customWidth="1"/>
    <col min="14091" max="14091" width="15.6640625" style="19" customWidth="1"/>
    <col min="14092" max="14092" width="10.33203125" style="19" bestFit="1" customWidth="1"/>
    <col min="14093" max="14336" width="9.109375" style="19"/>
    <col min="14337" max="14337" width="7.5546875" style="19" customWidth="1"/>
    <col min="14338" max="14338" width="61.33203125" style="19" customWidth="1"/>
    <col min="14339" max="14339" width="20" style="19" bestFit="1" customWidth="1"/>
    <col min="14340" max="14340" width="15.6640625" style="19" customWidth="1"/>
    <col min="14341" max="14342" width="0" style="19" hidden="1" customWidth="1"/>
    <col min="14343" max="14343" width="15.88671875" style="19" customWidth="1"/>
    <col min="14344" max="14344" width="16.33203125" style="19" bestFit="1" customWidth="1"/>
    <col min="14345" max="14346" width="0" style="19" hidden="1" customWidth="1"/>
    <col min="14347" max="14347" width="15.6640625" style="19" customWidth="1"/>
    <col min="14348" max="14348" width="10.33203125" style="19" bestFit="1" customWidth="1"/>
    <col min="14349" max="14592" width="9.109375" style="19"/>
    <col min="14593" max="14593" width="7.5546875" style="19" customWidth="1"/>
    <col min="14594" max="14594" width="61.33203125" style="19" customWidth="1"/>
    <col min="14595" max="14595" width="20" style="19" bestFit="1" customWidth="1"/>
    <col min="14596" max="14596" width="15.6640625" style="19" customWidth="1"/>
    <col min="14597" max="14598" width="0" style="19" hidden="1" customWidth="1"/>
    <col min="14599" max="14599" width="15.88671875" style="19" customWidth="1"/>
    <col min="14600" max="14600" width="16.33203125" style="19" bestFit="1" customWidth="1"/>
    <col min="14601" max="14602" width="0" style="19" hidden="1" customWidth="1"/>
    <col min="14603" max="14603" width="15.6640625" style="19" customWidth="1"/>
    <col min="14604" max="14604" width="10.33203125" style="19" bestFit="1" customWidth="1"/>
    <col min="14605" max="14848" width="9.109375" style="19"/>
    <col min="14849" max="14849" width="7.5546875" style="19" customWidth="1"/>
    <col min="14850" max="14850" width="61.33203125" style="19" customWidth="1"/>
    <col min="14851" max="14851" width="20" style="19" bestFit="1" customWidth="1"/>
    <col min="14852" max="14852" width="15.6640625" style="19" customWidth="1"/>
    <col min="14853" max="14854" width="0" style="19" hidden="1" customWidth="1"/>
    <col min="14855" max="14855" width="15.88671875" style="19" customWidth="1"/>
    <col min="14856" max="14856" width="16.33203125" style="19" bestFit="1" customWidth="1"/>
    <col min="14857" max="14858" width="0" style="19" hidden="1" customWidth="1"/>
    <col min="14859" max="14859" width="15.6640625" style="19" customWidth="1"/>
    <col min="14860" max="14860" width="10.33203125" style="19" bestFit="1" customWidth="1"/>
    <col min="14861" max="15104" width="9.109375" style="19"/>
    <col min="15105" max="15105" width="7.5546875" style="19" customWidth="1"/>
    <col min="15106" max="15106" width="61.33203125" style="19" customWidth="1"/>
    <col min="15107" max="15107" width="20" style="19" bestFit="1" customWidth="1"/>
    <col min="15108" max="15108" width="15.6640625" style="19" customWidth="1"/>
    <col min="15109" max="15110" width="0" style="19" hidden="1" customWidth="1"/>
    <col min="15111" max="15111" width="15.88671875" style="19" customWidth="1"/>
    <col min="15112" max="15112" width="16.33203125" style="19" bestFit="1" customWidth="1"/>
    <col min="15113" max="15114" width="0" style="19" hidden="1" customWidth="1"/>
    <col min="15115" max="15115" width="15.6640625" style="19" customWidth="1"/>
    <col min="15116" max="15116" width="10.33203125" style="19" bestFit="1" customWidth="1"/>
    <col min="15117" max="15360" width="9.109375" style="19"/>
    <col min="15361" max="15361" width="7.5546875" style="19" customWidth="1"/>
    <col min="15362" max="15362" width="61.33203125" style="19" customWidth="1"/>
    <col min="15363" max="15363" width="20" style="19" bestFit="1" customWidth="1"/>
    <col min="15364" max="15364" width="15.6640625" style="19" customWidth="1"/>
    <col min="15365" max="15366" width="0" style="19" hidden="1" customWidth="1"/>
    <col min="15367" max="15367" width="15.88671875" style="19" customWidth="1"/>
    <col min="15368" max="15368" width="16.33203125" style="19" bestFit="1" customWidth="1"/>
    <col min="15369" max="15370" width="0" style="19" hidden="1" customWidth="1"/>
    <col min="15371" max="15371" width="15.6640625" style="19" customWidth="1"/>
    <col min="15372" max="15372" width="10.33203125" style="19" bestFit="1" customWidth="1"/>
    <col min="15373" max="15616" width="9.109375" style="19"/>
    <col min="15617" max="15617" width="7.5546875" style="19" customWidth="1"/>
    <col min="15618" max="15618" width="61.33203125" style="19" customWidth="1"/>
    <col min="15619" max="15619" width="20" style="19" bestFit="1" customWidth="1"/>
    <col min="15620" max="15620" width="15.6640625" style="19" customWidth="1"/>
    <col min="15621" max="15622" width="0" style="19" hidden="1" customWidth="1"/>
    <col min="15623" max="15623" width="15.88671875" style="19" customWidth="1"/>
    <col min="15624" max="15624" width="16.33203125" style="19" bestFit="1" customWidth="1"/>
    <col min="15625" max="15626" width="0" style="19" hidden="1" customWidth="1"/>
    <col min="15627" max="15627" width="15.6640625" style="19" customWidth="1"/>
    <col min="15628" max="15628" width="10.33203125" style="19" bestFit="1" customWidth="1"/>
    <col min="15629" max="15872" width="9.109375" style="19"/>
    <col min="15873" max="15873" width="7.5546875" style="19" customWidth="1"/>
    <col min="15874" max="15874" width="61.33203125" style="19" customWidth="1"/>
    <col min="15875" max="15875" width="20" style="19" bestFit="1" customWidth="1"/>
    <col min="15876" max="15876" width="15.6640625" style="19" customWidth="1"/>
    <col min="15877" max="15878" width="0" style="19" hidden="1" customWidth="1"/>
    <col min="15879" max="15879" width="15.88671875" style="19" customWidth="1"/>
    <col min="15880" max="15880" width="16.33203125" style="19" bestFit="1" customWidth="1"/>
    <col min="15881" max="15882" width="0" style="19" hidden="1" customWidth="1"/>
    <col min="15883" max="15883" width="15.6640625" style="19" customWidth="1"/>
    <col min="15884" max="15884" width="10.33203125" style="19" bestFit="1" customWidth="1"/>
    <col min="15885" max="16128" width="9.109375" style="19"/>
    <col min="16129" max="16129" width="7.5546875" style="19" customWidth="1"/>
    <col min="16130" max="16130" width="61.33203125" style="19" customWidth="1"/>
    <col min="16131" max="16131" width="20" style="19" bestFit="1" customWidth="1"/>
    <col min="16132" max="16132" width="15.6640625" style="19" customWidth="1"/>
    <col min="16133" max="16134" width="0" style="19" hidden="1" customWidth="1"/>
    <col min="16135" max="16135" width="15.88671875" style="19" customWidth="1"/>
    <col min="16136" max="16136" width="16.33203125" style="19" bestFit="1" customWidth="1"/>
    <col min="16137" max="16138" width="0" style="19" hidden="1" customWidth="1"/>
    <col min="16139" max="16139" width="15.6640625" style="19" customWidth="1"/>
    <col min="16140" max="16140" width="10.33203125" style="19" bestFit="1" customWidth="1"/>
    <col min="16141" max="16384" width="9.109375" style="19"/>
  </cols>
  <sheetData>
    <row r="5" spans="1:11" ht="30.75" customHeight="1">
      <c r="A5" s="58" t="s">
        <v>69</v>
      </c>
      <c r="B5" s="58"/>
      <c r="C5" s="58"/>
      <c r="D5" s="58"/>
      <c r="E5" s="58"/>
      <c r="F5" s="58"/>
      <c r="G5" s="58"/>
    </row>
    <row r="6" spans="1:11">
      <c r="A6" s="59" t="s">
        <v>75</v>
      </c>
      <c r="B6" s="59"/>
      <c r="C6" s="59"/>
      <c r="D6" s="59"/>
      <c r="E6" s="59"/>
      <c r="F6" s="59"/>
      <c r="G6" s="59"/>
    </row>
    <row r="7" spans="1:11">
      <c r="A7" s="21"/>
      <c r="B7" s="21"/>
      <c r="C7" s="21"/>
      <c r="D7" s="21"/>
      <c r="E7" s="21"/>
      <c r="F7" s="21"/>
      <c r="G7" s="21"/>
    </row>
    <row r="8" spans="1:11" s="22" customFormat="1" ht="15.7" customHeight="1">
      <c r="A8" s="55" t="s">
        <v>29</v>
      </c>
      <c r="B8" s="55"/>
      <c r="C8" s="55"/>
      <c r="D8" s="55"/>
      <c r="E8" s="55"/>
      <c r="F8" s="55"/>
      <c r="G8" s="55"/>
      <c r="H8" s="19"/>
      <c r="J8" s="23"/>
      <c r="K8" s="19"/>
    </row>
    <row r="9" spans="1:11" s="22" customFormat="1">
      <c r="A9" s="56" t="s">
        <v>30</v>
      </c>
      <c r="B9" s="57" t="s">
        <v>31</v>
      </c>
      <c r="C9" s="57" t="s">
        <v>32</v>
      </c>
      <c r="D9" s="57" t="s">
        <v>71</v>
      </c>
      <c r="E9" s="24"/>
      <c r="F9" s="25" t="s">
        <v>73</v>
      </c>
      <c r="G9" s="60" t="s">
        <v>33</v>
      </c>
      <c r="H9" s="26"/>
      <c r="I9" s="27"/>
      <c r="J9" s="23"/>
      <c r="K9" s="26"/>
    </row>
    <row r="10" spans="1:11">
      <c r="A10" s="56"/>
      <c r="B10" s="57"/>
      <c r="C10" s="57"/>
      <c r="D10" s="57"/>
      <c r="E10" s="24"/>
      <c r="F10" s="25" t="s">
        <v>74</v>
      </c>
      <c r="G10" s="60"/>
    </row>
    <row r="11" spans="1:11">
      <c r="B11" s="28" t="s">
        <v>34</v>
      </c>
      <c r="F11" s="30"/>
      <c r="G11" s="31"/>
    </row>
    <row r="12" spans="1:11">
      <c r="A12" s="19">
        <v>1</v>
      </c>
      <c r="B12" s="19" t="s">
        <v>35</v>
      </c>
      <c r="C12" s="19" t="s">
        <v>36</v>
      </c>
      <c r="D12" s="32">
        <v>715</v>
      </c>
      <c r="E12" s="32">
        <f>'[1]Series 1'!E13</f>
        <v>829993793</v>
      </c>
      <c r="F12" s="33">
        <f>+E12/100000</f>
        <v>8299.9379300000001</v>
      </c>
      <c r="G12" s="31">
        <f>F12/$F$25</f>
        <v>0.23297679213030681</v>
      </c>
      <c r="K12" s="34"/>
    </row>
    <row r="13" spans="1:11">
      <c r="A13" s="19">
        <v>2</v>
      </c>
      <c r="B13" s="19" t="s">
        <v>37</v>
      </c>
      <c r="C13" s="19" t="s">
        <v>38</v>
      </c>
      <c r="D13" s="29">
        <v>702703</v>
      </c>
      <c r="E13" s="35">
        <f>'[1]Series 1'!E9</f>
        <v>599364200</v>
      </c>
      <c r="F13" s="33">
        <f>+E13/100000</f>
        <v>5993.6419999999998</v>
      </c>
      <c r="G13" s="31">
        <f>F13/$F$25</f>
        <v>0.16823975047937212</v>
      </c>
      <c r="K13" s="34"/>
    </row>
    <row r="14" spans="1:11">
      <c r="A14" s="19">
        <v>3</v>
      </c>
      <c r="B14" s="19" t="s">
        <v>39</v>
      </c>
      <c r="C14" s="19" t="s">
        <v>40</v>
      </c>
      <c r="D14" s="32">
        <f>683017-D22</f>
        <v>638797</v>
      </c>
      <c r="E14" s="32">
        <f>'[1]Series 1'!E10</f>
        <v>159699186.12</v>
      </c>
      <c r="F14" s="33">
        <f>+E14/100000</f>
        <v>1596.9918612000001</v>
      </c>
      <c r="G14" s="31">
        <f>F14/$F$25</f>
        <v>4.4827087144323284E-2</v>
      </c>
      <c r="K14" s="34"/>
    </row>
    <row r="15" spans="1:11">
      <c r="A15" s="19">
        <v>4</v>
      </c>
      <c r="B15" s="19" t="s">
        <v>41</v>
      </c>
      <c r="C15" s="19" t="s">
        <v>42</v>
      </c>
      <c r="D15" s="32">
        <f>894</f>
        <v>894</v>
      </c>
      <c r="E15" s="32">
        <f>'[1]Series 1'!E6</f>
        <v>68699999.920000002</v>
      </c>
      <c r="F15" s="33">
        <f>+E15/100000</f>
        <v>686.99999920000005</v>
      </c>
      <c r="G15" s="31">
        <f>F15/$F$25</f>
        <v>1.9283885898546634E-2</v>
      </c>
      <c r="K15" s="34"/>
    </row>
    <row r="16" spans="1:11">
      <c r="A16" s="19">
        <v>5</v>
      </c>
      <c r="B16" s="19" t="s">
        <v>76</v>
      </c>
      <c r="C16" s="19" t="s">
        <v>77</v>
      </c>
      <c r="D16" s="32">
        <f>[1]saurabh_100001_PortfolioApprais!B28</f>
        <v>130982</v>
      </c>
      <c r="E16" s="32">
        <f>'[1]Series 1'!E16</f>
        <v>60098630</v>
      </c>
      <c r="F16" s="33">
        <f>+E16/100000</f>
        <v>600.98630000000003</v>
      </c>
      <c r="G16" s="31">
        <f>F16/$F$25</f>
        <v>1.6869506913079074E-2</v>
      </c>
      <c r="K16" s="34"/>
    </row>
    <row r="17" spans="1:12">
      <c r="B17" s="28" t="s">
        <v>43</v>
      </c>
      <c r="F17" s="30"/>
      <c r="G17" s="31"/>
      <c r="K17" s="34"/>
    </row>
    <row r="18" spans="1:12">
      <c r="A18" s="19">
        <v>5</v>
      </c>
      <c r="B18" s="19" t="s">
        <v>44</v>
      </c>
      <c r="C18" s="19" t="s">
        <v>45</v>
      </c>
      <c r="D18" s="32">
        <v>481900</v>
      </c>
      <c r="E18" s="29">
        <f>'[1]Series 1'!E15</f>
        <v>493634200</v>
      </c>
      <c r="F18" s="30">
        <f>+E18/100000</f>
        <v>4936.3419999999996</v>
      </c>
      <c r="G18" s="31">
        <f>F18/$F$25</f>
        <v>0.13856165355902883</v>
      </c>
      <c r="K18" s="34"/>
    </row>
    <row r="19" spans="1:12">
      <c r="A19" s="19">
        <v>6</v>
      </c>
      <c r="B19" s="19" t="s">
        <v>46</v>
      </c>
      <c r="C19" s="19" t="s">
        <v>47</v>
      </c>
      <c r="D19" s="32">
        <v>175</v>
      </c>
      <c r="E19" s="29">
        <f>'[1]Series 1'!E12</f>
        <v>120175873.98999999</v>
      </c>
      <c r="F19" s="30">
        <f>+E19/100000</f>
        <v>1201.7587398999999</v>
      </c>
      <c r="G19" s="31">
        <f>F19/$F$25</f>
        <v>3.3733010836680045E-2</v>
      </c>
      <c r="K19" s="34"/>
    </row>
    <row r="20" spans="1:12">
      <c r="A20" s="19">
        <v>7</v>
      </c>
      <c r="B20" s="19" t="s">
        <v>41</v>
      </c>
      <c r="C20" s="19" t="s">
        <v>48</v>
      </c>
      <c r="D20" s="32">
        <v>265</v>
      </c>
      <c r="E20" s="29">
        <f>'[1]Series 1'!E7</f>
        <v>154999999.00999999</v>
      </c>
      <c r="F20" s="30">
        <f>+E20/100000</f>
        <v>1549.9999900999999</v>
      </c>
      <c r="G20" s="31">
        <f>F20/$F$25</f>
        <v>4.3508039281867888E-2</v>
      </c>
      <c r="K20" s="34"/>
    </row>
    <row r="21" spans="1:12">
      <c r="A21" s="19">
        <v>8</v>
      </c>
      <c r="B21" s="19" t="s">
        <v>49</v>
      </c>
      <c r="C21" s="19" t="s">
        <v>50</v>
      </c>
      <c r="D21" s="32">
        <v>130982</v>
      </c>
      <c r="E21" s="29">
        <f>'[1]Series 1'!E8</f>
        <v>65491000</v>
      </c>
      <c r="F21" s="30">
        <f>+E21/100000</f>
        <v>654.91</v>
      </c>
      <c r="G21" s="31">
        <f>F21/$F$25</f>
        <v>1.8383129153600696E-2</v>
      </c>
      <c r="K21" s="34"/>
    </row>
    <row r="22" spans="1:12">
      <c r="A22" s="19">
        <f>+A21+1</f>
        <v>9</v>
      </c>
      <c r="B22" s="19" t="s">
        <v>72</v>
      </c>
      <c r="C22" s="19" t="s">
        <v>78</v>
      </c>
      <c r="D22" s="32">
        <v>44220</v>
      </c>
      <c r="E22" s="29">
        <f>'[1]Series 1'!E11</f>
        <v>44220000</v>
      </c>
      <c r="F22" s="30">
        <f>+E22/100000</f>
        <v>442.2</v>
      </c>
      <c r="G22" s="31">
        <f>F22/$F$25</f>
        <v>1.2412422640854816E-2</v>
      </c>
      <c r="K22" s="34"/>
    </row>
    <row r="23" spans="1:12" s="22" customFormat="1">
      <c r="B23" s="36" t="s">
        <v>7</v>
      </c>
      <c r="C23" s="36"/>
      <c r="D23" s="36"/>
      <c r="E23" s="37">
        <f>SUM(E12:E22)</f>
        <v>2596376882.04</v>
      </c>
      <c r="F23" s="37">
        <f>SUM(F12:F22)</f>
        <v>25963.768820400004</v>
      </c>
      <c r="G23" s="38">
        <f>SUM(G12:G22)</f>
        <v>0.7287952780376602</v>
      </c>
      <c r="H23" s="39"/>
      <c r="J23" s="23"/>
      <c r="K23" s="19"/>
    </row>
    <row r="24" spans="1:12">
      <c r="B24" s="19" t="s">
        <v>17</v>
      </c>
      <c r="C24" s="40"/>
      <c r="E24" s="29">
        <f>+'[1]Series 1'!E21+'[1]Series 1'!E22</f>
        <v>966183085.46000004</v>
      </c>
      <c r="F24" s="30">
        <f>+E24/100000</f>
        <v>9661.8308546000007</v>
      </c>
      <c r="G24" s="31">
        <f>F24/$F$25</f>
        <v>0.27120472196233991</v>
      </c>
    </row>
    <row r="25" spans="1:12" s="22" customFormat="1">
      <c r="B25" s="36" t="s">
        <v>7</v>
      </c>
      <c r="C25" s="36"/>
      <c r="D25" s="36"/>
      <c r="E25" s="37">
        <f>'[1]Series 1'!E23</f>
        <v>3562559967.5</v>
      </c>
      <c r="F25" s="37">
        <f>+E25/100000</f>
        <v>35625.599674999998</v>
      </c>
      <c r="G25" s="41">
        <f>G23+G24</f>
        <v>1</v>
      </c>
      <c r="H25" s="39"/>
      <c r="J25" s="23"/>
      <c r="K25" s="19"/>
      <c r="L25" s="42"/>
    </row>
    <row r="26" spans="1:12">
      <c r="B26" s="17"/>
    </row>
    <row r="27" spans="1:12">
      <c r="A27" s="55" t="s">
        <v>51</v>
      </c>
      <c r="B27" s="55"/>
      <c r="C27" s="55"/>
      <c r="D27" s="55"/>
      <c r="E27" s="55"/>
      <c r="F27" s="55"/>
      <c r="G27" s="55"/>
      <c r="J27" s="31"/>
    </row>
    <row r="28" spans="1:12">
      <c r="A28" s="56" t="s">
        <v>30</v>
      </c>
      <c r="B28" s="56" t="s">
        <v>31</v>
      </c>
      <c r="C28" s="57" t="s">
        <v>32</v>
      </c>
      <c r="D28" s="56" t="s">
        <v>71</v>
      </c>
      <c r="E28" s="43"/>
      <c r="F28" s="25" t="s">
        <v>73</v>
      </c>
      <c r="G28" s="56" t="s">
        <v>33</v>
      </c>
      <c r="J28" s="31"/>
    </row>
    <row r="29" spans="1:12">
      <c r="A29" s="56"/>
      <c r="B29" s="56"/>
      <c r="C29" s="57"/>
      <c r="D29" s="56"/>
      <c r="E29" s="43"/>
      <c r="F29" s="25" t="s">
        <v>74</v>
      </c>
      <c r="G29" s="56"/>
      <c r="J29" s="31"/>
    </row>
    <row r="30" spans="1:12">
      <c r="B30" s="28" t="s">
        <v>34</v>
      </c>
      <c r="D30" s="19"/>
      <c r="E30" s="19"/>
      <c r="F30" s="30"/>
      <c r="G30" s="31"/>
      <c r="J30" s="31"/>
    </row>
    <row r="31" spans="1:12">
      <c r="A31" s="19">
        <v>1</v>
      </c>
      <c r="B31" s="19" t="s">
        <v>37</v>
      </c>
      <c r="C31" s="19" t="s">
        <v>52</v>
      </c>
      <c r="D31" s="32">
        <v>702702</v>
      </c>
      <c r="E31" s="44">
        <f>+'[1]Series 1'!M9</f>
        <v>740107028</v>
      </c>
      <c r="F31" s="30">
        <f t="shared" ref="F31:F36" si="0">+E31/100000</f>
        <v>7401.0702799999999</v>
      </c>
      <c r="G31" s="31">
        <f t="shared" ref="G31:G36" si="1">F31/$F$47</f>
        <v>0.20816713617163682</v>
      </c>
      <c r="J31" s="31"/>
    </row>
    <row r="32" spans="1:12">
      <c r="A32" s="19">
        <v>2</v>
      </c>
      <c r="B32" s="19" t="s">
        <v>39</v>
      </c>
      <c r="C32" s="19" t="s">
        <v>53</v>
      </c>
      <c r="D32" s="32">
        <f>614531-D39</f>
        <v>337143</v>
      </c>
      <c r="E32" s="44">
        <f>+'[1]Series 1'!M10</f>
        <v>337143000</v>
      </c>
      <c r="F32" s="30">
        <f t="shared" si="0"/>
        <v>3371.43</v>
      </c>
      <c r="G32" s="31">
        <f t="shared" si="1"/>
        <v>9.4826950880290986E-2</v>
      </c>
      <c r="J32" s="31"/>
    </row>
    <row r="33" spans="1:10">
      <c r="A33" s="19">
        <v>4</v>
      </c>
      <c r="B33" s="19" t="s">
        <v>35</v>
      </c>
      <c r="C33" s="19" t="s">
        <v>54</v>
      </c>
      <c r="D33" s="32">
        <v>200</v>
      </c>
      <c r="E33" s="44">
        <v>232166096</v>
      </c>
      <c r="F33" s="30">
        <f t="shared" si="0"/>
        <v>2321.6609600000002</v>
      </c>
      <c r="G33" s="31">
        <f t="shared" si="1"/>
        <v>6.5300489648193571E-2</v>
      </c>
      <c r="J33" s="31"/>
    </row>
    <row r="34" spans="1:10">
      <c r="A34" s="19">
        <v>5</v>
      </c>
      <c r="B34" s="19" t="s">
        <v>41</v>
      </c>
      <c r="C34" s="19" t="s">
        <v>55</v>
      </c>
      <c r="D34" s="32">
        <v>1440</v>
      </c>
      <c r="E34" s="44">
        <v>144000000</v>
      </c>
      <c r="F34" s="30">
        <f t="shared" si="0"/>
        <v>1440</v>
      </c>
      <c r="G34" s="31">
        <f t="shared" si="1"/>
        <v>4.0502341519064324E-2</v>
      </c>
      <c r="J34" s="31"/>
    </row>
    <row r="35" spans="1:10">
      <c r="A35" s="19">
        <v>7</v>
      </c>
      <c r="B35" s="19" t="s">
        <v>41</v>
      </c>
      <c r="C35" s="19" t="s">
        <v>56</v>
      </c>
      <c r="D35" s="32">
        <v>360</v>
      </c>
      <c r="E35" s="44">
        <v>36000000</v>
      </c>
      <c r="F35" s="30">
        <f t="shared" si="0"/>
        <v>360</v>
      </c>
      <c r="G35" s="31">
        <f t="shared" si="1"/>
        <v>1.0125585379766081E-2</v>
      </c>
      <c r="J35" s="31"/>
    </row>
    <row r="36" spans="1:10">
      <c r="A36" s="19">
        <v>8</v>
      </c>
      <c r="B36" s="19" t="s">
        <v>35</v>
      </c>
      <c r="C36" s="19" t="s">
        <v>36</v>
      </c>
      <c r="D36" s="32">
        <v>35</v>
      </c>
      <c r="E36" s="44">
        <v>40629067</v>
      </c>
      <c r="F36" s="30">
        <f t="shared" si="0"/>
        <v>406.29066999999998</v>
      </c>
      <c r="G36" s="31">
        <f t="shared" si="1"/>
        <v>1.1427585744687125E-2</v>
      </c>
      <c r="J36" s="31"/>
    </row>
    <row r="37" spans="1:10">
      <c r="B37" s="28" t="s">
        <v>43</v>
      </c>
      <c r="D37" s="32"/>
      <c r="F37" s="30"/>
      <c r="G37" s="31"/>
      <c r="J37" s="31"/>
    </row>
    <row r="38" spans="1:10">
      <c r="A38" s="19">
        <v>8</v>
      </c>
      <c r="B38" s="19" t="s">
        <v>49</v>
      </c>
      <c r="C38" s="19" t="s">
        <v>57</v>
      </c>
      <c r="D38" s="32">
        <v>694207</v>
      </c>
      <c r="E38" s="44">
        <f>+'[1]Series 1'!M8</f>
        <v>694207000</v>
      </c>
      <c r="F38" s="30">
        <f t="shared" ref="F38:F43" si="2">+E38/100000</f>
        <v>6942.07</v>
      </c>
      <c r="G38" s="31">
        <f t="shared" ref="G38:G43" si="3">F38/$F$47</f>
        <v>0.19525700693697975</v>
      </c>
    </row>
    <row r="39" spans="1:10">
      <c r="A39" s="19">
        <v>9</v>
      </c>
      <c r="B39" s="19" t="s">
        <v>72</v>
      </c>
      <c r="C39" s="19" t="s">
        <v>79</v>
      </c>
      <c r="D39" s="32">
        <v>277388</v>
      </c>
      <c r="E39" s="44">
        <f>+'[1]Series 1'!M11</f>
        <v>277388000</v>
      </c>
      <c r="F39" s="30">
        <f t="shared" si="2"/>
        <v>2773.88</v>
      </c>
      <c r="G39" s="31">
        <f t="shared" si="3"/>
        <v>7.801988548118205E-2</v>
      </c>
    </row>
    <row r="40" spans="1:10">
      <c r="A40" s="19">
        <v>10</v>
      </c>
      <c r="B40" s="19" t="s">
        <v>41</v>
      </c>
      <c r="C40" s="19" t="s">
        <v>58</v>
      </c>
      <c r="D40" s="32">
        <v>175</v>
      </c>
      <c r="E40" s="44">
        <v>175000000</v>
      </c>
      <c r="F40" s="30">
        <f t="shared" si="2"/>
        <v>1750</v>
      </c>
      <c r="G40" s="31">
        <f t="shared" si="3"/>
        <v>4.9221595596085119E-2</v>
      </c>
    </row>
    <row r="41" spans="1:10">
      <c r="A41" s="19">
        <v>11</v>
      </c>
      <c r="B41" s="19" t="s">
        <v>18</v>
      </c>
      <c r="C41" s="19" t="s">
        <v>59</v>
      </c>
      <c r="D41" s="32">
        <v>150</v>
      </c>
      <c r="E41" s="44">
        <v>155428965</v>
      </c>
      <c r="F41" s="30">
        <f t="shared" si="2"/>
        <v>1554.2896499999999</v>
      </c>
      <c r="G41" s="31">
        <f t="shared" si="3"/>
        <v>4.3716923766560382E-2</v>
      </c>
    </row>
    <row r="42" spans="1:10">
      <c r="A42" s="19">
        <v>12</v>
      </c>
      <c r="B42" s="19" t="s">
        <v>46</v>
      </c>
      <c r="C42" s="19" t="s">
        <v>60</v>
      </c>
      <c r="D42" s="32">
        <v>120</v>
      </c>
      <c r="E42" s="44">
        <f>+'[1]Series 1'!M12</f>
        <v>119926027</v>
      </c>
      <c r="F42" s="30">
        <f t="shared" si="2"/>
        <v>1199.26027</v>
      </c>
      <c r="G42" s="31">
        <f t="shared" si="3"/>
        <v>3.3731145156795338E-2</v>
      </c>
    </row>
    <row r="43" spans="1:10">
      <c r="A43" s="19">
        <v>13</v>
      </c>
      <c r="B43" s="19" t="s">
        <v>18</v>
      </c>
      <c r="C43" s="19" t="s">
        <v>61</v>
      </c>
      <c r="D43" s="32">
        <v>20</v>
      </c>
      <c r="E43" s="44">
        <v>20698655</v>
      </c>
      <c r="F43" s="30">
        <f t="shared" si="2"/>
        <v>206.98654999999999</v>
      </c>
      <c r="G43" s="31">
        <f t="shared" si="3"/>
        <v>5.8218332902450582E-3</v>
      </c>
    </row>
    <row r="44" spans="1:10">
      <c r="A44" s="19">
        <v>14</v>
      </c>
      <c r="B44" s="19" t="s">
        <v>76</v>
      </c>
      <c r="C44" s="19" t="s">
        <v>77</v>
      </c>
      <c r="D44" s="32">
        <v>547</v>
      </c>
      <c r="E44" s="44">
        <f>+'[1]Series 1'!M16</f>
        <v>547899178</v>
      </c>
      <c r="F44" s="30">
        <f>+E44/100000</f>
        <v>5478.9917800000003</v>
      </c>
      <c r="G44" s="31">
        <f>F44/$F$47</f>
        <v>0.15410555295396261</v>
      </c>
    </row>
    <row r="45" spans="1:10">
      <c r="B45" s="36" t="s">
        <v>7</v>
      </c>
      <c r="C45" s="45"/>
      <c r="D45" s="45"/>
      <c r="E45" s="46">
        <f>SUM(E31:E44)</f>
        <v>3520593016</v>
      </c>
      <c r="F45" s="46">
        <f>SUM(F31:F44)</f>
        <v>35205.930160000004</v>
      </c>
      <c r="G45" s="47">
        <f>SUM(G31:G44)</f>
        <v>0.99022403252544922</v>
      </c>
    </row>
    <row r="46" spans="1:10">
      <c r="B46" s="19" t="s">
        <v>17</v>
      </c>
      <c r="C46" s="40"/>
      <c r="D46" s="40"/>
      <c r="E46" s="40">
        <f>+'[1]Series 1'!K21+'[1]Series 1'!K22</f>
        <v>34756985.979999997</v>
      </c>
      <c r="F46" s="48">
        <f>+E46/100000</f>
        <v>347.56985979999996</v>
      </c>
      <c r="G46" s="31">
        <f>F46/$F$47</f>
        <v>9.775967474550628E-3</v>
      </c>
    </row>
    <row r="47" spans="1:10">
      <c r="A47" s="22"/>
      <c r="B47" s="36" t="s">
        <v>7</v>
      </c>
      <c r="C47" s="36"/>
      <c r="D47" s="36"/>
      <c r="E47" s="49">
        <f>+E45+E46</f>
        <v>3555350001.98</v>
      </c>
      <c r="F47" s="50">
        <f>+F45+F46</f>
        <v>35553.500019800005</v>
      </c>
      <c r="G47" s="51">
        <f>G45+G46</f>
        <v>0.99999999999999989</v>
      </c>
    </row>
    <row r="49" spans="1:7">
      <c r="A49" s="55" t="s">
        <v>62</v>
      </c>
      <c r="B49" s="55"/>
      <c r="C49" s="55"/>
      <c r="D49" s="55"/>
      <c r="E49" s="55"/>
      <c r="F49" s="55"/>
      <c r="G49" s="55"/>
    </row>
    <row r="50" spans="1:7">
      <c r="A50" s="56" t="s">
        <v>30</v>
      </c>
      <c r="B50" s="56" t="s">
        <v>31</v>
      </c>
      <c r="C50" s="57" t="s">
        <v>32</v>
      </c>
      <c r="D50" s="56" t="s">
        <v>71</v>
      </c>
      <c r="E50" s="43"/>
      <c r="F50" s="25" t="s">
        <v>73</v>
      </c>
      <c r="G50" s="56" t="s">
        <v>33</v>
      </c>
    </row>
    <row r="51" spans="1:7">
      <c r="A51" s="56"/>
      <c r="B51" s="56"/>
      <c r="C51" s="57"/>
      <c r="D51" s="56"/>
      <c r="E51" s="43"/>
      <c r="F51" s="25" t="s">
        <v>74</v>
      </c>
      <c r="G51" s="56"/>
    </row>
    <row r="52" spans="1:7">
      <c r="A52" s="22"/>
      <c r="B52" s="28" t="s">
        <v>34</v>
      </c>
      <c r="C52" s="22"/>
      <c r="D52" s="22"/>
      <c r="E52" s="22"/>
      <c r="F52" s="52"/>
      <c r="G52" s="27"/>
    </row>
    <row r="53" spans="1:7">
      <c r="A53" s="19">
        <v>1</v>
      </c>
      <c r="B53" s="19" t="s">
        <v>39</v>
      </c>
      <c r="C53" s="19" t="s">
        <v>63</v>
      </c>
      <c r="D53" s="53">
        <v>798496</v>
      </c>
      <c r="E53" s="54">
        <f>+'[1]Series 1'!U10</f>
        <v>798495999</v>
      </c>
      <c r="F53" s="33">
        <f>+E53/100000</f>
        <v>7984.9599900000003</v>
      </c>
      <c r="G53" s="31">
        <f>F53/$F$65</f>
        <v>0.19095957224604709</v>
      </c>
    </row>
    <row r="54" spans="1:7">
      <c r="A54" s="19">
        <v>2</v>
      </c>
      <c r="B54" s="19" t="s">
        <v>41</v>
      </c>
      <c r="C54" s="19" t="s">
        <v>64</v>
      </c>
      <c r="D54" s="53">
        <f>7310-230</f>
        <v>7080</v>
      </c>
      <c r="E54" s="54">
        <f>+'[1]Series 1'!U6</f>
        <v>708000000</v>
      </c>
      <c r="F54" s="33">
        <f>+E54/100000</f>
        <v>7080</v>
      </c>
      <c r="G54" s="31">
        <f>F54/$F$65</f>
        <v>0.16931753862200796</v>
      </c>
    </row>
    <row r="55" spans="1:7">
      <c r="A55" s="19">
        <v>3</v>
      </c>
      <c r="B55" s="19" t="s">
        <v>35</v>
      </c>
      <c r="C55" s="19" t="s">
        <v>65</v>
      </c>
      <c r="D55" s="53">
        <v>279</v>
      </c>
      <c r="E55" s="54">
        <f>+'[1]Series 1'!U13</f>
        <v>323871704</v>
      </c>
      <c r="F55" s="33">
        <f>+E55/100000</f>
        <v>3238.71704</v>
      </c>
      <c r="G55" s="31">
        <f>F55/$F$65</f>
        <v>7.7453615466942849E-2</v>
      </c>
    </row>
    <row r="56" spans="1:7">
      <c r="A56" s="19">
        <v>4</v>
      </c>
      <c r="B56" s="19" t="s">
        <v>18</v>
      </c>
      <c r="C56" s="19" t="s">
        <v>80</v>
      </c>
      <c r="D56" s="53">
        <v>65</v>
      </c>
      <c r="E56" s="54">
        <v>66151349</v>
      </c>
      <c r="F56" s="33">
        <f>+E56/100000</f>
        <v>661.51349000000005</v>
      </c>
      <c r="G56" s="31">
        <f>F56/$F$65</f>
        <v>1.5820033318086766E-2</v>
      </c>
    </row>
    <row r="57" spans="1:7">
      <c r="B57" s="28" t="s">
        <v>43</v>
      </c>
      <c r="D57" s="53"/>
      <c r="E57" s="53"/>
      <c r="F57" s="33"/>
      <c r="G57" s="31"/>
    </row>
    <row r="58" spans="1:7">
      <c r="A58" s="19">
        <v>5</v>
      </c>
      <c r="B58" s="19" t="s">
        <v>49</v>
      </c>
      <c r="C58" s="19" t="s">
        <v>66</v>
      </c>
      <c r="D58" s="53">
        <v>484635</v>
      </c>
      <c r="E58" s="54">
        <f>+'[1]Series 1'!U8</f>
        <v>484635000</v>
      </c>
      <c r="F58" s="33">
        <f>+E58/100000</f>
        <v>4846.3500000000004</v>
      </c>
      <c r="G58" s="31">
        <f>F58/$F$65</f>
        <v>0.11590000752835712</v>
      </c>
    </row>
    <row r="59" spans="1:7">
      <c r="A59" s="19">
        <v>6</v>
      </c>
      <c r="B59" s="19" t="s">
        <v>18</v>
      </c>
      <c r="C59" s="19" t="s">
        <v>67</v>
      </c>
      <c r="D59" s="53">
        <v>404</v>
      </c>
      <c r="E59" s="54">
        <v>418622014</v>
      </c>
      <c r="F59" s="33">
        <f>+E59/100000</f>
        <v>4186.2201400000004</v>
      </c>
      <c r="G59" s="31">
        <f>F59/$F$65</f>
        <v>0.1001130635924686</v>
      </c>
    </row>
    <row r="60" spans="1:7">
      <c r="A60" s="19">
        <v>7</v>
      </c>
      <c r="B60" s="19" t="s">
        <v>46</v>
      </c>
      <c r="C60" s="19" t="s">
        <v>68</v>
      </c>
      <c r="D60" s="53">
        <v>120</v>
      </c>
      <c r="E60" s="54">
        <f>+'[1]Series 1'!U12</f>
        <v>119926028</v>
      </c>
      <c r="F60" s="33">
        <f>+E60/100000</f>
        <v>1199.26028</v>
      </c>
      <c r="G60" s="31">
        <f>F60/$F$65</f>
        <v>2.8680197567336172E-2</v>
      </c>
    </row>
    <row r="61" spans="1:7">
      <c r="A61" s="19">
        <v>8</v>
      </c>
      <c r="B61" s="19" t="s">
        <v>18</v>
      </c>
      <c r="C61" s="19" t="s">
        <v>80</v>
      </c>
      <c r="D61" s="53">
        <v>20</v>
      </c>
      <c r="E61" s="54">
        <v>20698655</v>
      </c>
      <c r="F61" s="33">
        <f>+E61/100000</f>
        <v>206.98654999999999</v>
      </c>
      <c r="G61" s="31">
        <f>F61/$F$65</f>
        <v>4.9500640076075115E-3</v>
      </c>
    </row>
    <row r="62" spans="1:7">
      <c r="A62" s="19">
        <v>9</v>
      </c>
      <c r="B62" s="19" t="s">
        <v>76</v>
      </c>
      <c r="C62" s="19" t="s">
        <v>77</v>
      </c>
      <c r="D62" s="32">
        <v>699</v>
      </c>
      <c r="E62" s="44">
        <f>+'[1]Series 1'!U16</f>
        <v>700149041</v>
      </c>
      <c r="F62" s="30">
        <f>+E62/100000</f>
        <v>7001.4904100000003</v>
      </c>
      <c r="G62" s="31">
        <f>F62/$F$65</f>
        <v>0.16743998911112903</v>
      </c>
    </row>
    <row r="63" spans="1:7">
      <c r="A63" s="22"/>
      <c r="B63" s="36" t="s">
        <v>7</v>
      </c>
      <c r="C63" s="36"/>
      <c r="D63" s="36"/>
      <c r="E63" s="37">
        <f>SUM(E53:E62)</f>
        <v>3640549790</v>
      </c>
      <c r="F63" s="37">
        <f>SUM(F53:F62)</f>
        <v>36405.497900000002</v>
      </c>
      <c r="G63" s="38">
        <f>SUM(G53:G62)</f>
        <v>0.87063408145998322</v>
      </c>
    </row>
    <row r="64" spans="1:7">
      <c r="A64" s="22"/>
      <c r="B64" s="19" t="s">
        <v>17</v>
      </c>
      <c r="C64" s="22"/>
      <c r="D64" s="22"/>
      <c r="E64" s="48">
        <f>+'[1]Series 1'!S21+'[1]Series 1'!S22</f>
        <v>540942604.48000002</v>
      </c>
      <c r="F64" s="48">
        <f>+E64/100000</f>
        <v>5409.4260448000005</v>
      </c>
      <c r="G64" s="31">
        <f>F64/$F$65</f>
        <v>0.12936591854001694</v>
      </c>
    </row>
    <row r="65" spans="1:7">
      <c r="A65" s="22"/>
      <c r="B65" s="36" t="s">
        <v>7</v>
      </c>
      <c r="C65" s="36"/>
      <c r="D65" s="36"/>
      <c r="E65" s="49">
        <f>+E63+E64</f>
        <v>4181492394.48</v>
      </c>
      <c r="F65" s="37">
        <f>+E65/100000</f>
        <v>41814.923944800001</v>
      </c>
      <c r="G65" s="38">
        <f>G63+G64</f>
        <v>1.0000000000000002</v>
      </c>
    </row>
  </sheetData>
  <mergeCells count="20">
    <mergeCell ref="A5:G5"/>
    <mergeCell ref="A6:G6"/>
    <mergeCell ref="A8:G8"/>
    <mergeCell ref="A9:A10"/>
    <mergeCell ref="B9:B10"/>
    <mergeCell ref="C9:C10"/>
    <mergeCell ref="D9:D10"/>
    <mergeCell ref="G9:G10"/>
    <mergeCell ref="A27:G27"/>
    <mergeCell ref="A28:A29"/>
    <mergeCell ref="B28:B29"/>
    <mergeCell ref="C28:C29"/>
    <mergeCell ref="D28:D29"/>
    <mergeCell ref="G28:G29"/>
    <mergeCell ref="A49:G49"/>
    <mergeCell ref="A50:A51"/>
    <mergeCell ref="B50:B51"/>
    <mergeCell ref="C50:C51"/>
    <mergeCell ref="D50:D51"/>
    <mergeCell ref="G50:G51"/>
  </mergeCells>
  <pageMargins left="0" right="0" top="0" bottom="0" header="0" footer="0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.2"/>
  <cols>
    <col min="1" max="1" width="39.109375" bestFit="1" customWidth="1"/>
    <col min="2" max="2" width="7.44140625" bestFit="1" customWidth="1"/>
  </cols>
  <sheetData>
    <row r="1" spans="1:2">
      <c r="A1" t="s">
        <v>6</v>
      </c>
      <c r="B1" s="1">
        <f>+'scheme’s AUM '!B1</f>
        <v>43100</v>
      </c>
    </row>
    <row r="2" spans="1:2">
      <c r="A2" t="s">
        <v>0</v>
      </c>
      <c r="B2">
        <v>1.48</v>
      </c>
    </row>
    <row r="3" spans="1:2">
      <c r="A3" t="s">
        <v>1</v>
      </c>
      <c r="B3">
        <v>1.48</v>
      </c>
    </row>
    <row r="4" spans="1:2">
      <c r="A4" t="s">
        <v>2</v>
      </c>
      <c r="B4">
        <v>1.48</v>
      </c>
    </row>
    <row r="5" spans="1:2">
      <c r="A5" t="s">
        <v>3</v>
      </c>
      <c r="B5">
        <v>1.48</v>
      </c>
    </row>
    <row r="6" spans="1:2">
      <c r="A6" t="s">
        <v>4</v>
      </c>
      <c r="B6">
        <v>1.48</v>
      </c>
    </row>
    <row r="7" spans="1:2">
      <c r="A7" t="s">
        <v>5</v>
      </c>
      <c r="B7">
        <v>1.48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activeCell="D3" sqref="D3"/>
    </sheetView>
  </sheetViews>
  <sheetFormatPr defaultColWidth="9.109375" defaultRowHeight="15.2"/>
  <cols>
    <col min="1" max="1" width="34" style="9" customWidth="1"/>
    <col min="2" max="2" width="9.109375" style="9" customWidth="1"/>
    <col min="3" max="3" width="11.44140625" style="9" customWidth="1"/>
    <col min="4" max="4" width="9.109375" style="9"/>
    <col min="5" max="5" width="11.44140625" style="9" customWidth="1"/>
    <col min="6" max="6" width="9.109375" style="9"/>
    <col min="7" max="7" width="11.5546875" style="9" customWidth="1"/>
    <col min="8" max="8" width="9.109375" style="9"/>
    <col min="9" max="9" width="12.6640625" style="9" customWidth="1"/>
    <col min="10" max="11" width="10.6640625" style="9" bestFit="1" customWidth="1"/>
    <col min="12" max="16384" width="9.109375" style="9"/>
  </cols>
  <sheetData>
    <row r="1" spans="1:9" ht="15.05" customHeight="1">
      <c r="A1" s="64" t="s">
        <v>6</v>
      </c>
      <c r="B1" s="64" t="s">
        <v>19</v>
      </c>
      <c r="C1" s="64"/>
      <c r="D1" s="64" t="s">
        <v>20</v>
      </c>
      <c r="E1" s="64"/>
      <c r="F1" s="64" t="s">
        <v>21</v>
      </c>
      <c r="G1" s="64"/>
      <c r="H1" s="64" t="s">
        <v>22</v>
      </c>
      <c r="I1" s="64"/>
    </row>
    <row r="2" spans="1:9" ht="25.1">
      <c r="A2" s="64"/>
      <c r="B2" s="10" t="s">
        <v>23</v>
      </c>
      <c r="C2" s="10" t="s">
        <v>12</v>
      </c>
      <c r="D2" s="10" t="s">
        <v>23</v>
      </c>
      <c r="E2" s="10" t="s">
        <v>12</v>
      </c>
      <c r="F2" s="10" t="s">
        <v>23</v>
      </c>
      <c r="G2" s="10" t="s">
        <v>12</v>
      </c>
      <c r="H2" s="10" t="s">
        <v>23</v>
      </c>
      <c r="I2" s="10" t="s">
        <v>12</v>
      </c>
    </row>
    <row r="3" spans="1:9">
      <c r="A3" s="11" t="s">
        <v>24</v>
      </c>
      <c r="B3" s="12">
        <v>0.11693882378942023</v>
      </c>
      <c r="C3" s="12">
        <v>4.7145210452780001E-2</v>
      </c>
      <c r="D3" s="12">
        <v>0.10965910304254933</v>
      </c>
      <c r="E3" s="12">
        <v>8.7099999999999997E-2</v>
      </c>
      <c r="F3" s="13" t="s">
        <v>25</v>
      </c>
      <c r="G3" s="13" t="s">
        <v>25</v>
      </c>
      <c r="H3" s="12">
        <v>0.10920151575781212</v>
      </c>
      <c r="I3" s="12">
        <v>0.1017</v>
      </c>
    </row>
    <row r="4" spans="1:9">
      <c r="A4" s="11" t="s">
        <v>26</v>
      </c>
      <c r="B4" s="12">
        <v>0.11911664999567635</v>
      </c>
      <c r="C4" s="12">
        <v>4.7145210452780001E-2</v>
      </c>
      <c r="D4" s="12">
        <v>0.10973105218174872</v>
      </c>
      <c r="E4" s="12">
        <v>8.7099999999999997E-2</v>
      </c>
      <c r="F4" s="13" t="s">
        <v>25</v>
      </c>
      <c r="G4" s="13" t="s">
        <v>25</v>
      </c>
      <c r="H4" s="12">
        <v>0.11133497052808816</v>
      </c>
      <c r="I4" s="12">
        <v>0.1017</v>
      </c>
    </row>
    <row r="5" spans="1:9">
      <c r="A5" s="11" t="s">
        <v>27</v>
      </c>
      <c r="B5" s="12">
        <v>0.12816605125057554</v>
      </c>
      <c r="C5" s="12">
        <v>4.7145210452780001E-2</v>
      </c>
      <c r="D5" s="12">
        <v>0.11325937373184125</v>
      </c>
      <c r="E5" s="12">
        <v>8.7099999999999997E-2</v>
      </c>
      <c r="F5" s="13" t="s">
        <v>25</v>
      </c>
      <c r="G5" s="13" t="s">
        <v>25</v>
      </c>
      <c r="H5" s="12">
        <v>0.1129142713268152</v>
      </c>
      <c r="I5" s="12">
        <v>0.1017</v>
      </c>
    </row>
    <row r="6" spans="1:9">
      <c r="A6" s="61" t="s">
        <v>13</v>
      </c>
      <c r="B6" s="61"/>
      <c r="C6" s="61"/>
      <c r="D6" s="61"/>
      <c r="E6" s="61"/>
      <c r="F6" s="61"/>
      <c r="G6" s="61"/>
    </row>
    <row r="7" spans="1:9">
      <c r="A7" s="63" t="s">
        <v>28</v>
      </c>
      <c r="B7" s="63"/>
      <c r="C7" s="63"/>
      <c r="D7" s="63"/>
      <c r="E7" s="63"/>
      <c r="F7" s="63"/>
      <c r="G7" s="63"/>
      <c r="H7" s="63"/>
      <c r="I7" s="63"/>
    </row>
    <row r="8" spans="1:9">
      <c r="A8" s="14" t="s">
        <v>14</v>
      </c>
    </row>
    <row r="9" spans="1:9">
      <c r="A9" s="15" t="s">
        <v>15</v>
      </c>
      <c r="B9" s="16"/>
      <c r="C9" s="16"/>
    </row>
    <row r="10" spans="1:9">
      <c r="A10" s="15" t="s">
        <v>70</v>
      </c>
      <c r="B10" s="16"/>
      <c r="C10" s="16"/>
    </row>
    <row r="11" spans="1:9" ht="27.1" customHeight="1">
      <c r="A11" s="62" t="s">
        <v>16</v>
      </c>
      <c r="B11" s="62"/>
      <c r="C11" s="62"/>
      <c r="D11" s="62"/>
      <c r="E11" s="62"/>
      <c r="F11" s="62"/>
      <c r="G11" s="62"/>
      <c r="H11" s="62"/>
      <c r="I11" s="62"/>
    </row>
    <row r="12" spans="1:9">
      <c r="A12" s="15"/>
    </row>
  </sheetData>
  <mergeCells count="8">
    <mergeCell ref="A6:G6"/>
    <mergeCell ref="A11:I11"/>
    <mergeCell ref="A7:I7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scheme’s AUM </vt:lpstr>
      <vt:lpstr>Investment objective</vt:lpstr>
      <vt:lpstr>Portfolio disclosure</vt:lpstr>
      <vt:lpstr>Expense ratios</vt:lpstr>
      <vt:lpstr>Scheme’s past performance</vt:lpstr>
      <vt:lpstr>'Portfolio disclosure'!Print_Area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Yakshesh Tripathi</cp:lastModifiedBy>
  <dcterms:created xsi:type="dcterms:W3CDTF">2016-04-27T06:43:16Z</dcterms:created>
  <dcterms:modified xsi:type="dcterms:W3CDTF">2018-01-04T11:53:19Z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